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1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720" yWindow="580" windowWidth="19320" windowHeight="9060" tabRatio="636" firstSheet="6" activeTab="8"/>
  </bookViews>
  <sheets>
    <sheet name="Table of Contents" sheetId="28" r:id="rId1"/>
    <sheet name="fig4-1_povrate_persons" sheetId="1" r:id="rId2"/>
    <sheet name="fig4-2_povcomp_persons" sheetId="5" r:id="rId3"/>
    <sheet name="tab4-1_headcount_decomp_persons" sheetId="4" r:id="rId4"/>
    <sheet name="inc_deficits_NOT_USED" sheetId="2" r:id="rId5"/>
    <sheet name="fig4-3,4_limtip_adults_kids" sheetId="6" r:id="rId6"/>
    <sheet name="tab4-2_tpov_decomp_adults" sheetId="7" r:id="rId7"/>
    <sheet name="fig4_5new" sheetId="26" r:id="rId8"/>
    <sheet name="fig4-5_emp_dbl_bind" sheetId="25" r:id="rId9"/>
    <sheet name="fig4-6,7_povrate_emp_sex" sheetId="3" r:id="rId10"/>
    <sheet name="tab4-3_povcomp_emp_sex" sheetId="9" r:id="rId11"/>
    <sheet name="tab4-4_limtip_emp_sex" sheetId="8" r:id="rId12"/>
    <sheet name="tab4-5_povcomp_emp_quint" sheetId="10" r:id="rId13"/>
    <sheet name="tab4-6_pov_quint_sex" sheetId="12" r:id="rId14"/>
    <sheet name="fig4-8 alt" sheetId="27" r:id="rId15"/>
    <sheet name="fig4-8_limtip_emp_quint" sheetId="13" r:id="rId16"/>
    <sheet name="tab4-7-9_limtip_emp_quint_sex" sheetId="11" r:id="rId17"/>
    <sheet name="tab4-10_emptyp_earn_AR" sheetId="17" r:id="rId18"/>
    <sheet name="tab4-11_pov_emptyp_sex_AR" sheetId="19" r:id="rId19"/>
    <sheet name="tab4-12_emp_hphrs_AR" sheetId="22" r:id="rId20"/>
    <sheet name="tab4-13_emptyp_earn_CL" sheetId="18" r:id="rId21"/>
    <sheet name="tab4-14_pov_emptyp_sex_CL" sheetId="20" r:id="rId22"/>
    <sheet name="tab4-15_emp_hphrs_CL" sheetId="23" r:id="rId23"/>
    <sheet name="tab4-16_emptyp_earn_MX" sheetId="16" r:id="rId24"/>
    <sheet name="tab4-17_pov_emptyp_sex_MX" sheetId="21" r:id="rId25"/>
    <sheet name="tab4-18_emp_hphrs_MX" sheetId="24" r:id="rId26"/>
    <sheet name="emptyp_earn_ALL_not_used" sheetId="14" r:id="rId27"/>
    <sheet name="emp_hphrs_ALL_not_used" sheetId="15" r:id="rId2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5" l="1"/>
  <c r="I35" i="25"/>
  <c r="I34" i="25"/>
  <c r="I33" i="25"/>
  <c r="P22" i="21"/>
  <c r="M22" i="21"/>
  <c r="L22" i="21"/>
  <c r="T21" i="21"/>
  <c r="S21" i="21"/>
  <c r="P21" i="21"/>
  <c r="M21" i="21"/>
  <c r="L21" i="21"/>
  <c r="P20" i="21"/>
  <c r="M20" i="21"/>
  <c r="L20" i="21"/>
  <c r="R19" i="21"/>
  <c r="Q19" i="21"/>
  <c r="P19" i="21"/>
  <c r="M19" i="21"/>
  <c r="L19" i="21"/>
  <c r="T18" i="21"/>
  <c r="S18" i="21"/>
  <c r="P18" i="21"/>
  <c r="M18" i="21"/>
  <c r="L18" i="21"/>
  <c r="P17" i="21"/>
  <c r="M17" i="21"/>
  <c r="L17" i="21"/>
  <c r="R16" i="21"/>
  <c r="Q16" i="21"/>
  <c r="P16" i="21"/>
  <c r="M16" i="21"/>
  <c r="L16" i="21"/>
  <c r="T15" i="21"/>
  <c r="S15" i="21"/>
  <c r="P15" i="21"/>
  <c r="M15" i="21"/>
  <c r="L15" i="21"/>
  <c r="P14" i="21"/>
  <c r="M14" i="21"/>
  <c r="L14" i="21"/>
  <c r="R13" i="21"/>
  <c r="Q13" i="21"/>
  <c r="P13" i="21"/>
  <c r="M13" i="21"/>
  <c r="L13" i="21"/>
  <c r="T12" i="21"/>
  <c r="S12" i="21"/>
  <c r="P12" i="21"/>
  <c r="M12" i="21"/>
  <c r="L12" i="21"/>
  <c r="P11" i="21"/>
  <c r="M11" i="21"/>
  <c r="L11" i="21"/>
  <c r="R10" i="21"/>
  <c r="Q10" i="21"/>
  <c r="P10" i="21"/>
  <c r="M10" i="21"/>
  <c r="L10" i="21"/>
  <c r="T9" i="21"/>
  <c r="S9" i="21"/>
  <c r="P9" i="21"/>
  <c r="M9" i="21"/>
  <c r="L9" i="21"/>
  <c r="P8" i="21"/>
  <c r="M8" i="21"/>
  <c r="L8" i="21"/>
  <c r="P18" i="20"/>
  <c r="M18" i="20"/>
  <c r="L18" i="20"/>
  <c r="P17" i="20"/>
  <c r="M17" i="20"/>
  <c r="L17" i="20"/>
  <c r="P16" i="20"/>
  <c r="M16" i="20"/>
  <c r="L16" i="20"/>
  <c r="R15" i="20"/>
  <c r="Q15" i="20"/>
  <c r="P15" i="20"/>
  <c r="M15" i="20"/>
  <c r="M13" i="20"/>
  <c r="O15" i="20"/>
  <c r="L15" i="20"/>
  <c r="T14" i="20"/>
  <c r="S14" i="20"/>
  <c r="P14" i="20"/>
  <c r="M14" i="20"/>
  <c r="L14" i="20"/>
  <c r="P13" i="20"/>
  <c r="L13" i="20"/>
  <c r="R12" i="20"/>
  <c r="Q12" i="20"/>
  <c r="P12" i="20"/>
  <c r="M12" i="20"/>
  <c r="L12" i="20"/>
  <c r="T11" i="20"/>
  <c r="S11" i="20"/>
  <c r="P11" i="20"/>
  <c r="M11" i="20"/>
  <c r="L11" i="20"/>
  <c r="P10" i="20"/>
  <c r="M10" i="20"/>
  <c r="L10" i="20"/>
  <c r="R9" i="20"/>
  <c r="Q9" i="20"/>
  <c r="P9" i="20"/>
  <c r="M9" i="20"/>
  <c r="L9" i="20"/>
  <c r="T8" i="20"/>
  <c r="S8" i="20"/>
  <c r="P8" i="20"/>
  <c r="M8" i="20"/>
  <c r="L8" i="20"/>
  <c r="P7" i="20"/>
  <c r="M7" i="20"/>
  <c r="L7" i="20"/>
  <c r="P21" i="19"/>
  <c r="M21" i="19"/>
  <c r="L21" i="19"/>
  <c r="P20" i="19"/>
  <c r="M20" i="19"/>
  <c r="L20" i="19"/>
  <c r="P19" i="19"/>
  <c r="M19" i="19"/>
  <c r="L19" i="19"/>
  <c r="P18" i="19"/>
  <c r="M18" i="19"/>
  <c r="L18" i="19"/>
  <c r="P17" i="19"/>
  <c r="M17" i="19"/>
  <c r="L17" i="19"/>
  <c r="P16" i="19"/>
  <c r="M16" i="19"/>
  <c r="O18" i="19"/>
  <c r="L16" i="19"/>
  <c r="P15" i="19"/>
  <c r="M15" i="19"/>
  <c r="L15" i="19"/>
  <c r="P14" i="19"/>
  <c r="M14" i="19"/>
  <c r="L14" i="19"/>
  <c r="P13" i="19"/>
  <c r="M13" i="19"/>
  <c r="L13" i="19"/>
  <c r="P12" i="19"/>
  <c r="M12" i="19"/>
  <c r="M10" i="19"/>
  <c r="O12" i="19"/>
  <c r="L12" i="19"/>
  <c r="P11" i="19"/>
  <c r="M11" i="19"/>
  <c r="L11" i="19"/>
  <c r="P10" i="19"/>
  <c r="L10" i="19"/>
  <c r="F18" i="18"/>
  <c r="G15" i="18"/>
  <c r="F15" i="18"/>
  <c r="G14" i="18"/>
  <c r="G12" i="18"/>
  <c r="F12" i="18"/>
  <c r="G11" i="18"/>
  <c r="G9" i="18"/>
  <c r="F9" i="18"/>
  <c r="G8" i="18"/>
  <c r="G17" i="17"/>
  <c r="F17" i="17"/>
  <c r="G16" i="17"/>
  <c r="G14" i="17"/>
  <c r="F14" i="17"/>
  <c r="G13" i="17"/>
  <c r="G11" i="17"/>
  <c r="F11" i="17"/>
  <c r="G10" i="17"/>
  <c r="G8" i="17"/>
  <c r="F8" i="17"/>
  <c r="G7" i="17"/>
  <c r="F21" i="16"/>
  <c r="G18" i="16"/>
  <c r="F18" i="16"/>
  <c r="G17" i="16"/>
  <c r="G15" i="16"/>
  <c r="F15" i="16"/>
  <c r="G14" i="16"/>
  <c r="G12" i="16"/>
  <c r="F12" i="16"/>
  <c r="G11" i="16"/>
  <c r="G9" i="16"/>
  <c r="F9" i="16"/>
  <c r="G8" i="16"/>
  <c r="L112" i="14"/>
  <c r="M112" i="14"/>
  <c r="L99" i="14"/>
  <c r="M99" i="14"/>
  <c r="L100" i="14"/>
  <c r="M100" i="14"/>
  <c r="L101" i="14"/>
  <c r="M101" i="14"/>
  <c r="L102" i="14"/>
  <c r="M102" i="14"/>
  <c r="L103" i="14"/>
  <c r="M103" i="14"/>
  <c r="L104" i="14"/>
  <c r="M104" i="14"/>
  <c r="L105" i="14"/>
  <c r="M105" i="14"/>
  <c r="L106" i="14"/>
  <c r="M106" i="14"/>
  <c r="L107" i="14"/>
  <c r="M107" i="14"/>
  <c r="L108" i="14"/>
  <c r="M108" i="14"/>
  <c r="L109" i="14"/>
  <c r="M109" i="14"/>
  <c r="L110" i="14"/>
  <c r="M110" i="14"/>
  <c r="L111" i="14"/>
  <c r="M111" i="14"/>
  <c r="R109" i="14"/>
  <c r="Q109" i="14"/>
  <c r="R106" i="14"/>
  <c r="Q106" i="14"/>
  <c r="R103" i="14"/>
  <c r="Q103" i="14"/>
  <c r="R100" i="14"/>
  <c r="Q100" i="14"/>
  <c r="T111" i="14"/>
  <c r="T108" i="14"/>
  <c r="T105" i="14"/>
  <c r="T102" i="14"/>
  <c r="T99" i="14"/>
  <c r="S111" i="14"/>
  <c r="S108" i="14"/>
  <c r="S105" i="14"/>
  <c r="S102" i="14"/>
  <c r="S99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L98" i="14"/>
  <c r="M98" i="14"/>
  <c r="T87" i="14"/>
  <c r="S87" i="14"/>
  <c r="T84" i="14"/>
  <c r="S84" i="14"/>
  <c r="S81" i="14"/>
  <c r="T81" i="14"/>
  <c r="R88" i="14"/>
  <c r="Q88" i="14"/>
  <c r="R85" i="14"/>
  <c r="Q85" i="14"/>
  <c r="R82" i="14"/>
  <c r="Q82" i="14"/>
  <c r="L81" i="14"/>
  <c r="M81" i="14"/>
  <c r="L82" i="14"/>
  <c r="M82" i="14"/>
  <c r="L83" i="14"/>
  <c r="M83" i="14"/>
  <c r="L84" i="14"/>
  <c r="M84" i="14"/>
  <c r="L85" i="14"/>
  <c r="M85" i="14"/>
  <c r="O85" i="14"/>
  <c r="L86" i="14"/>
  <c r="M86" i="14"/>
  <c r="L87" i="14"/>
  <c r="M87" i="14"/>
  <c r="L88" i="14"/>
  <c r="N88" i="14"/>
  <c r="M88" i="14"/>
  <c r="O88" i="14"/>
  <c r="L89" i="14"/>
  <c r="M89" i="14"/>
  <c r="L90" i="14"/>
  <c r="M90" i="14"/>
  <c r="L91" i="14"/>
  <c r="M91" i="14"/>
  <c r="M80" i="14"/>
  <c r="L80" i="14"/>
  <c r="N82" i="14"/>
  <c r="P91" i="14"/>
  <c r="P90" i="14"/>
  <c r="P89" i="14"/>
  <c r="P88" i="14"/>
  <c r="P87" i="14"/>
  <c r="P86" i="14"/>
  <c r="P85" i="14"/>
  <c r="N85" i="14"/>
  <c r="P84" i="14"/>
  <c r="P83" i="14"/>
  <c r="P82" i="14"/>
  <c r="P81" i="14"/>
  <c r="P80" i="14"/>
  <c r="G49" i="14"/>
  <c r="G48" i="14"/>
  <c r="G46" i="14"/>
  <c r="G45" i="14"/>
  <c r="G43" i="14"/>
  <c r="G42" i="14"/>
  <c r="G40" i="14"/>
  <c r="G39" i="14"/>
  <c r="F52" i="14"/>
  <c r="F49" i="14"/>
  <c r="F46" i="14"/>
  <c r="F43" i="14"/>
  <c r="F40" i="14"/>
  <c r="G30" i="14"/>
  <c r="G29" i="14"/>
  <c r="G27" i="14"/>
  <c r="G26" i="14"/>
  <c r="G24" i="14"/>
  <c r="G23" i="14"/>
  <c r="G14" i="14"/>
  <c r="G33" i="14"/>
  <c r="G32" i="14"/>
  <c r="N12" i="20"/>
  <c r="O12" i="20"/>
  <c r="N9" i="20"/>
  <c r="O9" i="20"/>
  <c r="N15" i="20"/>
  <c r="N12" i="19"/>
  <c r="N18" i="19"/>
  <c r="N15" i="19"/>
  <c r="O15" i="19"/>
  <c r="O82" i="14"/>
  <c r="P62" i="14"/>
  <c r="P63" i="14"/>
  <c r="P64" i="14"/>
  <c r="P65" i="14"/>
  <c r="P66" i="14"/>
  <c r="P67" i="14"/>
  <c r="P68" i="14"/>
  <c r="P69" i="14"/>
  <c r="P70" i="14"/>
  <c r="P71" i="14"/>
  <c r="P72" i="14"/>
  <c r="P61" i="14"/>
  <c r="M63" i="14"/>
  <c r="M61" i="14"/>
  <c r="O63" i="14"/>
  <c r="L63" i="14"/>
  <c r="L61" i="14"/>
  <c r="N63" i="14"/>
  <c r="M69" i="14"/>
  <c r="M67" i="14"/>
  <c r="O69" i="14"/>
  <c r="L69" i="14"/>
  <c r="L67" i="14"/>
  <c r="N69" i="14"/>
  <c r="M66" i="14"/>
  <c r="M64" i="14"/>
  <c r="O66" i="14"/>
  <c r="L66" i="14"/>
  <c r="L64" i="14"/>
  <c r="N66" i="14"/>
  <c r="L62" i="14"/>
  <c r="M62" i="14"/>
  <c r="L65" i="14"/>
  <c r="M65" i="14"/>
  <c r="L68" i="14"/>
  <c r="M68" i="14"/>
  <c r="L70" i="14"/>
  <c r="M70" i="14"/>
  <c r="L71" i="14"/>
  <c r="M71" i="14"/>
  <c r="L72" i="14"/>
  <c r="M72" i="14"/>
  <c r="G16" i="14"/>
  <c r="G13" i="14"/>
  <c r="G10" i="14"/>
  <c r="G7" i="14"/>
  <c r="G17" i="14"/>
  <c r="G11" i="14"/>
  <c r="G8" i="14"/>
  <c r="F33" i="14"/>
  <c r="F30" i="14"/>
  <c r="F27" i="14"/>
  <c r="F24" i="14"/>
  <c r="F17" i="14"/>
  <c r="F14" i="14"/>
  <c r="F11" i="14"/>
  <c r="F8" i="14"/>
  <c r="I15" i="13"/>
  <c r="I14" i="13"/>
  <c r="I13" i="13"/>
  <c r="I12" i="13"/>
  <c r="I11" i="13"/>
  <c r="I10" i="13"/>
  <c r="I33" i="13"/>
  <c r="I32" i="13"/>
  <c r="I31" i="13"/>
  <c r="I30" i="13"/>
  <c r="I29" i="13"/>
  <c r="I28" i="13"/>
  <c r="I20" i="13"/>
  <c r="I21" i="13"/>
  <c r="I22" i="13"/>
  <c r="I23" i="13"/>
  <c r="I24" i="13"/>
  <c r="I19" i="13"/>
  <c r="F79" i="12"/>
  <c r="F74" i="12"/>
  <c r="F69" i="12"/>
  <c r="I82" i="11"/>
  <c r="K82" i="11"/>
  <c r="I83" i="11"/>
  <c r="K83" i="11"/>
  <c r="I74" i="11"/>
  <c r="K74" i="11"/>
  <c r="I75" i="11"/>
  <c r="K75" i="11"/>
  <c r="I76" i="11"/>
  <c r="K76" i="11"/>
  <c r="I77" i="11"/>
  <c r="K77" i="11"/>
  <c r="I78" i="11"/>
  <c r="K78" i="11"/>
  <c r="I79" i="11"/>
  <c r="K79" i="11"/>
  <c r="I80" i="11"/>
  <c r="K80" i="11"/>
  <c r="I81" i="11"/>
  <c r="K81" i="11"/>
  <c r="I73" i="11"/>
  <c r="K73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J74" i="11"/>
  <c r="J75" i="11"/>
  <c r="J76" i="11"/>
  <c r="J77" i="11"/>
  <c r="J78" i="11"/>
  <c r="J79" i="11"/>
  <c r="J80" i="11"/>
  <c r="J81" i="11"/>
  <c r="J82" i="11"/>
  <c r="J83" i="11"/>
  <c r="I84" i="11"/>
  <c r="J84" i="11"/>
  <c r="I85" i="11"/>
  <c r="J85" i="11"/>
  <c r="I86" i="11"/>
  <c r="J86" i="11"/>
  <c r="I87" i="11"/>
  <c r="J87" i="11"/>
  <c r="J73" i="11"/>
  <c r="Q67" i="11"/>
  <c r="P67" i="11"/>
  <c r="O67" i="11"/>
  <c r="N67" i="11"/>
  <c r="Q66" i="11"/>
  <c r="P66" i="11"/>
  <c r="O66" i="11"/>
  <c r="N66" i="11"/>
  <c r="Q65" i="11"/>
  <c r="P65" i="11"/>
  <c r="O65" i="11"/>
  <c r="N65" i="11"/>
  <c r="Q64" i="11"/>
  <c r="P64" i="11"/>
  <c r="O64" i="11"/>
  <c r="N64" i="11"/>
  <c r="Q63" i="11"/>
  <c r="P63" i="11"/>
  <c r="O63" i="11"/>
  <c r="N63" i="11"/>
  <c r="Q62" i="11"/>
  <c r="P62" i="11"/>
  <c r="O62" i="11"/>
  <c r="N62" i="11"/>
  <c r="Q61" i="11"/>
  <c r="P61" i="11"/>
  <c r="O61" i="11"/>
  <c r="N61" i="11"/>
  <c r="Q60" i="11"/>
  <c r="P60" i="11"/>
  <c r="O60" i="11"/>
  <c r="N60" i="11"/>
  <c r="Q59" i="11"/>
  <c r="P59" i="11"/>
  <c r="O59" i="11"/>
  <c r="N59" i="11"/>
  <c r="Q58" i="11"/>
  <c r="P58" i="11"/>
  <c r="O58" i="11"/>
  <c r="N58" i="11"/>
  <c r="Q57" i="11"/>
  <c r="P57" i="11"/>
  <c r="O57" i="11"/>
  <c r="N57" i="11"/>
  <c r="Q56" i="11"/>
  <c r="P56" i="11"/>
  <c r="O56" i="11"/>
  <c r="N56" i="11"/>
  <c r="Q55" i="11"/>
  <c r="P55" i="11"/>
  <c r="O55" i="11"/>
  <c r="N55" i="11"/>
  <c r="Q54" i="11"/>
  <c r="P54" i="11"/>
  <c r="O54" i="11"/>
  <c r="N54" i="11"/>
  <c r="Q53" i="11"/>
  <c r="P53" i="11"/>
  <c r="O53" i="11"/>
  <c r="N53" i="11"/>
  <c r="L67" i="11"/>
  <c r="K67" i="11"/>
  <c r="J67" i="11"/>
  <c r="I67" i="11"/>
  <c r="L66" i="11"/>
  <c r="K66" i="11"/>
  <c r="J66" i="11"/>
  <c r="I66" i="11"/>
  <c r="L65" i="11"/>
  <c r="K65" i="11"/>
  <c r="J65" i="11"/>
  <c r="I65" i="11"/>
  <c r="L64" i="11"/>
  <c r="K64" i="11"/>
  <c r="J64" i="11"/>
  <c r="I64" i="11"/>
  <c r="L63" i="11"/>
  <c r="K63" i="11"/>
  <c r="J63" i="11"/>
  <c r="I63" i="11"/>
  <c r="L62" i="11"/>
  <c r="K62" i="11"/>
  <c r="J62" i="11"/>
  <c r="I62" i="11"/>
  <c r="L61" i="11"/>
  <c r="K61" i="11"/>
  <c r="J61" i="11"/>
  <c r="I61" i="11"/>
  <c r="L60" i="11"/>
  <c r="K60" i="11"/>
  <c r="J60" i="11"/>
  <c r="I60" i="11"/>
  <c r="L59" i="11"/>
  <c r="K59" i="11"/>
  <c r="J59" i="11"/>
  <c r="I59" i="11"/>
  <c r="L58" i="11"/>
  <c r="K58" i="11"/>
  <c r="J58" i="11"/>
  <c r="I58" i="11"/>
  <c r="L57" i="11"/>
  <c r="K57" i="11"/>
  <c r="J57" i="11"/>
  <c r="I57" i="11"/>
  <c r="L56" i="11"/>
  <c r="K56" i="11"/>
  <c r="J56" i="11"/>
  <c r="I56" i="11"/>
  <c r="L55" i="11"/>
  <c r="K55" i="11"/>
  <c r="J55" i="11"/>
  <c r="I55" i="11"/>
  <c r="L54" i="11"/>
  <c r="K54" i="11"/>
  <c r="J54" i="11"/>
  <c r="I54" i="11"/>
  <c r="L53" i="11"/>
  <c r="K53" i="11"/>
  <c r="J53" i="11"/>
  <c r="I53" i="11"/>
  <c r="E62" i="11"/>
  <c r="F62" i="11"/>
  <c r="G62" i="11"/>
  <c r="E63" i="11"/>
  <c r="F63" i="11"/>
  <c r="G63" i="11"/>
  <c r="E64" i="11"/>
  <c r="F64" i="11"/>
  <c r="G64" i="11"/>
  <c r="E65" i="11"/>
  <c r="F65" i="11"/>
  <c r="G65" i="11"/>
  <c r="E66" i="11"/>
  <c r="F66" i="11"/>
  <c r="G66" i="11"/>
  <c r="E67" i="11"/>
  <c r="F67" i="11"/>
  <c r="G67" i="11"/>
  <c r="D67" i="11"/>
  <c r="D66" i="11"/>
  <c r="D65" i="11"/>
  <c r="D64" i="11"/>
  <c r="D63" i="11"/>
  <c r="D62" i="11"/>
  <c r="E59" i="11"/>
  <c r="F59" i="11"/>
  <c r="G59" i="11"/>
  <c r="E60" i="11"/>
  <c r="F60" i="11"/>
  <c r="G60" i="11"/>
  <c r="E61" i="11"/>
  <c r="F61" i="11"/>
  <c r="G61" i="11"/>
  <c r="D61" i="11"/>
  <c r="D60" i="11"/>
  <c r="D59" i="11"/>
  <c r="E56" i="11"/>
  <c r="F56" i="11"/>
  <c r="G56" i="11"/>
  <c r="E57" i="11"/>
  <c r="F57" i="11"/>
  <c r="G57" i="11"/>
  <c r="E58" i="11"/>
  <c r="F58" i="11"/>
  <c r="G58" i="11"/>
  <c r="D58" i="11"/>
  <c r="D57" i="11"/>
  <c r="D56" i="11"/>
  <c r="E53" i="11"/>
  <c r="F53" i="11"/>
  <c r="G53" i="11"/>
  <c r="E54" i="11"/>
  <c r="F54" i="11"/>
  <c r="G54" i="11"/>
  <c r="E55" i="11"/>
  <c r="F55" i="11"/>
  <c r="G55" i="11"/>
  <c r="D55" i="11"/>
  <c r="D54" i="11"/>
  <c r="D53" i="11"/>
  <c r="F24" i="8"/>
  <c r="G24" i="8"/>
  <c r="H24" i="8"/>
  <c r="E24" i="8"/>
  <c r="L9" i="8"/>
  <c r="L10" i="8"/>
  <c r="L11" i="8"/>
  <c r="L6" i="8"/>
  <c r="L8" i="8"/>
  <c r="L7" i="8"/>
  <c r="M16" i="9"/>
  <c r="L16" i="9"/>
  <c r="M11" i="9"/>
  <c r="L11" i="9"/>
  <c r="M6" i="9"/>
  <c r="L6" i="9"/>
  <c r="M18" i="9"/>
  <c r="L18" i="9"/>
  <c r="M13" i="9"/>
  <c r="L13" i="9"/>
  <c r="L8" i="9"/>
  <c r="M8" i="9"/>
  <c r="H19" i="9"/>
  <c r="G19" i="9"/>
  <c r="I19" i="9"/>
  <c r="K19" i="9"/>
  <c r="I18" i="9"/>
  <c r="K18" i="9"/>
  <c r="I17" i="9"/>
  <c r="K17" i="9"/>
  <c r="I16" i="9"/>
  <c r="K16" i="9"/>
  <c r="I15" i="9"/>
  <c r="K15" i="9"/>
  <c r="H14" i="9"/>
  <c r="G14" i="9"/>
  <c r="I14" i="9"/>
  <c r="K14" i="9"/>
  <c r="I13" i="9"/>
  <c r="K13" i="9"/>
  <c r="I12" i="9"/>
  <c r="K12" i="9"/>
  <c r="I11" i="9"/>
  <c r="K11" i="9"/>
  <c r="I10" i="9"/>
  <c r="K10" i="9"/>
  <c r="H9" i="9"/>
  <c r="G9" i="9"/>
  <c r="I9" i="9"/>
  <c r="K9" i="9"/>
  <c r="I8" i="9"/>
  <c r="K8" i="9"/>
  <c r="I7" i="9"/>
  <c r="K7" i="9"/>
  <c r="I6" i="9"/>
  <c r="K6" i="9"/>
  <c r="I5" i="9"/>
  <c r="K5" i="9"/>
  <c r="J18" i="9"/>
  <c r="J15" i="9"/>
  <c r="F19" i="9"/>
  <c r="E19" i="9"/>
  <c r="F14" i="9"/>
  <c r="E14" i="9"/>
  <c r="F9" i="9"/>
  <c r="E9" i="9"/>
  <c r="J35" i="9"/>
  <c r="J34" i="9"/>
  <c r="J33" i="9"/>
  <c r="J32" i="9"/>
  <c r="J31" i="9"/>
  <c r="J30" i="9"/>
  <c r="J29" i="9"/>
  <c r="J28" i="9"/>
  <c r="J27" i="9"/>
  <c r="J26" i="9"/>
  <c r="J25" i="9"/>
  <c r="J24" i="9"/>
  <c r="I23" i="8"/>
  <c r="K23" i="8"/>
  <c r="I22" i="8"/>
  <c r="K22" i="8"/>
  <c r="L21" i="8"/>
  <c r="I21" i="8"/>
  <c r="K21" i="8"/>
  <c r="I20" i="8"/>
  <c r="K20" i="8"/>
  <c r="I19" i="8"/>
  <c r="K19" i="8"/>
  <c r="L18" i="8"/>
  <c r="I18" i="8"/>
  <c r="K18" i="8"/>
  <c r="I17" i="8"/>
  <c r="K17" i="8"/>
  <c r="I16" i="8"/>
  <c r="K16" i="8"/>
  <c r="I15" i="8"/>
  <c r="K15" i="8"/>
  <c r="I14" i="8"/>
  <c r="K14" i="8"/>
  <c r="I13" i="8"/>
  <c r="K13" i="8"/>
  <c r="I12" i="8"/>
  <c r="K12" i="8"/>
  <c r="I11" i="8"/>
  <c r="K11" i="8"/>
  <c r="I10" i="8"/>
  <c r="K10" i="8"/>
  <c r="I9" i="8"/>
  <c r="K9" i="8"/>
  <c r="I8" i="8"/>
  <c r="K8" i="8"/>
  <c r="I7" i="8"/>
  <c r="K7" i="8"/>
  <c r="I6" i="8"/>
  <c r="K6" i="8"/>
  <c r="J12" i="9"/>
  <c r="J14" i="9"/>
  <c r="J13" i="9"/>
  <c r="J10" i="9"/>
  <c r="J6" i="9"/>
  <c r="J11" i="9"/>
  <c r="J19" i="9"/>
  <c r="J17" i="9"/>
  <c r="J16" i="9"/>
  <c r="J7" i="9"/>
  <c r="J9" i="9"/>
  <c r="J5" i="9"/>
  <c r="J8" i="9"/>
  <c r="S46" i="3"/>
  <c r="S45" i="3"/>
  <c r="S44" i="3"/>
  <c r="S43" i="3"/>
  <c r="S41" i="3"/>
  <c r="S40" i="3"/>
  <c r="S39" i="3"/>
  <c r="S38" i="3"/>
  <c r="S36" i="3"/>
  <c r="S35" i="3"/>
  <c r="S34" i="3"/>
  <c r="S33" i="3"/>
  <c r="F35" i="3"/>
  <c r="E35" i="3"/>
  <c r="F34" i="3"/>
  <c r="E34" i="3"/>
  <c r="F33" i="3"/>
  <c r="E33" i="3"/>
  <c r="F32" i="3"/>
  <c r="E32" i="3"/>
  <c r="F31" i="3"/>
  <c r="E31" i="3"/>
  <c r="F30" i="3"/>
  <c r="E30" i="3"/>
  <c r="H26" i="3"/>
  <c r="G26" i="3"/>
  <c r="H25" i="3"/>
  <c r="G25" i="3"/>
  <c r="H22" i="3"/>
  <c r="G22" i="3"/>
  <c r="H21" i="3"/>
  <c r="G21" i="3"/>
  <c r="G18" i="3"/>
  <c r="H18" i="3"/>
  <c r="H17" i="3"/>
  <c r="G17" i="3"/>
  <c r="G7" i="3"/>
  <c r="F7" i="3"/>
  <c r="G5" i="3"/>
  <c r="F5" i="3"/>
  <c r="G3" i="3"/>
  <c r="F3" i="3"/>
  <c r="R23" i="7"/>
  <c r="W23" i="7"/>
  <c r="R22" i="7"/>
  <c r="W22" i="7"/>
  <c r="R21" i="7"/>
  <c r="W21" i="7"/>
  <c r="R20" i="7"/>
  <c r="W20" i="7"/>
  <c r="R18" i="7"/>
  <c r="W18" i="7"/>
  <c r="R17" i="7"/>
  <c r="W17" i="7"/>
  <c r="R16" i="7"/>
  <c r="W16" i="7"/>
  <c r="R15" i="7"/>
  <c r="W15" i="7"/>
  <c r="R13" i="7"/>
  <c r="W13" i="7"/>
  <c r="R12" i="7"/>
  <c r="W12" i="7"/>
  <c r="R11" i="7"/>
  <c r="W11" i="7"/>
  <c r="R10" i="7"/>
  <c r="W10" i="7"/>
  <c r="Z11" i="7"/>
  <c r="X23" i="7"/>
  <c r="X22" i="7"/>
  <c r="X21" i="7"/>
  <c r="X20" i="7"/>
  <c r="X18" i="7"/>
  <c r="X17" i="7"/>
  <c r="X16" i="7"/>
  <c r="X15" i="7"/>
  <c r="X13" i="7"/>
  <c r="X12" i="7"/>
  <c r="X11" i="7"/>
  <c r="X10" i="7"/>
  <c r="AA11" i="7"/>
  <c r="V10" i="7"/>
  <c r="V12" i="7"/>
  <c r="Y12" i="7"/>
  <c r="V11" i="7"/>
  <c r="V13" i="7"/>
  <c r="Y13" i="7"/>
  <c r="V23" i="7"/>
  <c r="V20" i="7"/>
  <c r="V21" i="7"/>
  <c r="V22" i="7"/>
  <c r="V15" i="7"/>
  <c r="V18" i="7"/>
  <c r="V16" i="7"/>
  <c r="V17" i="7"/>
  <c r="F38" i="6"/>
  <c r="F37" i="6"/>
  <c r="F36" i="6"/>
  <c r="F35" i="6"/>
  <c r="F34" i="6"/>
  <c r="F33" i="6"/>
  <c r="F32" i="6"/>
  <c r="F31" i="6"/>
  <c r="F30" i="6"/>
  <c r="F29" i="6"/>
  <c r="F28" i="6"/>
  <c r="F27" i="6"/>
  <c r="M23" i="7"/>
  <c r="L23" i="7"/>
  <c r="O22" i="7"/>
  <c r="M22" i="7"/>
  <c r="L22" i="7"/>
  <c r="N21" i="7"/>
  <c r="M21" i="7"/>
  <c r="L21" i="7"/>
  <c r="M20" i="7"/>
  <c r="L20" i="7"/>
  <c r="M18" i="7"/>
  <c r="L18" i="7"/>
  <c r="O17" i="7"/>
  <c r="M17" i="7"/>
  <c r="L17" i="7"/>
  <c r="N16" i="7"/>
  <c r="M16" i="7"/>
  <c r="L16" i="7"/>
  <c r="M15" i="7"/>
  <c r="L15" i="7"/>
  <c r="M13" i="7"/>
  <c r="L13" i="7"/>
  <c r="O12" i="7"/>
  <c r="M12" i="7"/>
  <c r="L12" i="7"/>
  <c r="N11" i="7"/>
  <c r="M11" i="7"/>
  <c r="L11" i="7"/>
  <c r="M10" i="7"/>
  <c r="L10" i="7"/>
  <c r="J16" i="6"/>
  <c r="K16" i="6"/>
  <c r="L16" i="6"/>
  <c r="J13" i="6"/>
  <c r="K13" i="6"/>
  <c r="L13" i="6"/>
  <c r="J10" i="6"/>
  <c r="K10" i="6"/>
  <c r="L10" i="6"/>
  <c r="L23" i="6"/>
  <c r="K23" i="6"/>
  <c r="J23" i="6"/>
  <c r="L22" i="6"/>
  <c r="K22" i="6"/>
  <c r="J22" i="6"/>
  <c r="L21" i="6"/>
  <c r="K21" i="6"/>
  <c r="J21" i="6"/>
  <c r="L15" i="6"/>
  <c r="K15" i="6"/>
  <c r="J15" i="6"/>
  <c r="L14" i="6"/>
  <c r="K14" i="6"/>
  <c r="J14" i="6"/>
  <c r="L12" i="6"/>
  <c r="K12" i="6"/>
  <c r="J12" i="6"/>
  <c r="L11" i="6"/>
  <c r="K11" i="6"/>
  <c r="J11" i="6"/>
  <c r="L9" i="6"/>
  <c r="K9" i="6"/>
  <c r="J9" i="6"/>
  <c r="L8" i="6"/>
  <c r="K8" i="6"/>
  <c r="J8" i="6"/>
  <c r="Y11" i="7"/>
  <c r="N18" i="7"/>
  <c r="O13" i="7"/>
  <c r="O23" i="7"/>
  <c r="N13" i="7"/>
  <c r="N23" i="7"/>
  <c r="O18" i="7"/>
  <c r="N45" i="2"/>
  <c r="N44" i="2"/>
  <c r="N43" i="2"/>
  <c r="N42" i="2"/>
  <c r="N41" i="2"/>
  <c r="N40" i="2"/>
  <c r="N39" i="2"/>
  <c r="N38" i="2"/>
  <c r="N37" i="2"/>
  <c r="N25" i="2"/>
  <c r="N26" i="2"/>
  <c r="N27" i="2"/>
  <c r="N28" i="2"/>
  <c r="N29" i="2"/>
  <c r="N30" i="2"/>
  <c r="N31" i="2"/>
  <c r="N32" i="2"/>
  <c r="N24" i="2"/>
  <c r="L17" i="5"/>
  <c r="J17" i="5"/>
  <c r="I17" i="5"/>
  <c r="H17" i="5"/>
  <c r="G17" i="5"/>
  <c r="L16" i="5"/>
  <c r="J16" i="5"/>
  <c r="I16" i="5"/>
  <c r="H16" i="5"/>
  <c r="G16" i="5"/>
  <c r="L15" i="5"/>
  <c r="J15" i="5"/>
  <c r="I15" i="5"/>
  <c r="H15" i="5"/>
  <c r="G15" i="5"/>
  <c r="L14" i="5"/>
  <c r="J14" i="5"/>
  <c r="I14" i="5"/>
  <c r="H14" i="5"/>
  <c r="G14" i="5"/>
  <c r="L13" i="5"/>
  <c r="J13" i="5"/>
  <c r="I13" i="5"/>
  <c r="H13" i="5"/>
  <c r="G13" i="5"/>
  <c r="L12" i="5"/>
  <c r="J12" i="5"/>
  <c r="I12" i="5"/>
  <c r="H12" i="5"/>
  <c r="G12" i="5"/>
  <c r="L11" i="5"/>
  <c r="J11" i="5"/>
  <c r="I11" i="5"/>
  <c r="H11" i="5"/>
  <c r="G11" i="5"/>
  <c r="L10" i="5"/>
  <c r="J10" i="5"/>
  <c r="I10" i="5"/>
  <c r="H10" i="5"/>
  <c r="G10" i="5"/>
  <c r="L9" i="5"/>
  <c r="J9" i="5"/>
  <c r="I9" i="5"/>
  <c r="H9" i="5"/>
  <c r="G9" i="5"/>
  <c r="L8" i="5"/>
  <c r="J8" i="5"/>
  <c r="I8" i="5"/>
  <c r="H8" i="5"/>
  <c r="G8" i="5"/>
  <c r="L7" i="5"/>
  <c r="J7" i="5"/>
  <c r="I7" i="5"/>
  <c r="H7" i="5"/>
  <c r="G7" i="5"/>
  <c r="L6" i="5"/>
  <c r="J6" i="5"/>
  <c r="I6" i="5"/>
  <c r="H6" i="5"/>
  <c r="G6" i="5"/>
  <c r="F20" i="4"/>
  <c r="F21" i="4"/>
  <c r="F22" i="4"/>
  <c r="F23" i="4"/>
  <c r="F24" i="4"/>
  <c r="F25" i="4"/>
  <c r="F26" i="4"/>
  <c r="F27" i="4"/>
  <c r="F28" i="4"/>
  <c r="F29" i="4"/>
  <c r="F30" i="4"/>
  <c r="F19" i="4"/>
  <c r="E15" i="4"/>
  <c r="E14" i="4"/>
  <c r="E13" i="4"/>
  <c r="E12" i="4"/>
  <c r="E11" i="4"/>
  <c r="E10" i="4"/>
  <c r="E9" i="4"/>
  <c r="E8" i="4"/>
  <c r="E7" i="4"/>
  <c r="E6" i="4"/>
  <c r="E5" i="4"/>
  <c r="E4" i="4"/>
  <c r="E6" i="1"/>
  <c r="E7" i="1"/>
  <c r="E8" i="1"/>
  <c r="E9" i="1"/>
  <c r="E10" i="1"/>
  <c r="E11" i="1"/>
  <c r="E12" i="1"/>
  <c r="E13" i="1"/>
  <c r="E14" i="1"/>
  <c r="E15" i="1"/>
  <c r="E16" i="1"/>
  <c r="E5" i="1"/>
</calcChain>
</file>

<file path=xl/sharedStrings.xml><?xml version="1.0" encoding="utf-8"?>
<sst xmlns="http://schemas.openxmlformats.org/spreadsheetml/2006/main" count="1456" uniqueCount="202">
  <si>
    <t>Official</t>
  </si>
  <si>
    <t>LIMTIP</t>
  </si>
  <si>
    <t>Argentina</t>
  </si>
  <si>
    <t>Men</t>
  </si>
  <si>
    <t>Women</t>
  </si>
  <si>
    <t>Children</t>
  </si>
  <si>
    <t>All</t>
  </si>
  <si>
    <t>Chile</t>
  </si>
  <si>
    <t>Mexico</t>
  </si>
  <si>
    <t>Hidden</t>
  </si>
  <si>
    <t>population</t>
  </si>
  <si>
    <t>num_poor</t>
  </si>
  <si>
    <t>num_adjpoor</t>
  </si>
  <si>
    <t>num_hidpoor</t>
  </si>
  <si>
    <t>Poor</t>
  </si>
  <si>
    <t>LIMTIP minus official poverty rate (percentage points)</t>
  </si>
  <si>
    <t>Time-poor and offically income-nonpoor/All (percent)</t>
  </si>
  <si>
    <t>Hidden poor/Time-poor and officially income-nonpoor (percent)</t>
  </si>
  <si>
    <t>Country</t>
  </si>
  <si>
    <t>Category</t>
  </si>
  <si>
    <t>Poverty rate of men, women, children and all individuals (percent): Official versus LIMTIP</t>
  </si>
  <si>
    <t>The composition of total and LIMTIP income-poor population by men, women and children (percent)</t>
  </si>
  <si>
    <t>Factors affecting the hidden poverty rate (LIMTIP minus official poverty rate): Men, women, children and all individuals</t>
  </si>
  <si>
    <t>Offically poor, time-nonpoor</t>
  </si>
  <si>
    <t>Offically poor, time-poor</t>
  </si>
  <si>
    <t>Hidden poor</t>
  </si>
  <si>
    <t>LIMTIP Income-Poor</t>
  </si>
  <si>
    <t>Official Income-Poor</t>
  </si>
  <si>
    <t>Composition of income-poor population by type of person and income poverty group</t>
  </si>
  <si>
    <t>Average amount of HOUSEHOLD INCOME deficit (LIMTIP)</t>
  </si>
  <si>
    <t>Average amount of HOUSEHOLD INCOME deficit (OFFICIAL)</t>
  </si>
  <si>
    <t>Income and time-poor</t>
  </si>
  <si>
    <t>Income-nonpoor and time-poor</t>
  </si>
  <si>
    <t>Income-nonpoor and time-nonpoor</t>
  </si>
  <si>
    <t>Income-poor and time-nonpoor</t>
  </si>
  <si>
    <t>Income-poor</t>
  </si>
  <si>
    <t>Income-nonpoor</t>
  </si>
  <si>
    <t>ADULTS 18 TO 74 YEARS</t>
  </si>
  <si>
    <t>CHILDREN (UNDER 18 YEARS)</t>
  </si>
  <si>
    <t>country</t>
  </si>
  <si>
    <t>Total</t>
  </si>
  <si>
    <t>Emp</t>
  </si>
  <si>
    <t>Decomposition of the time poverty rate of men and women in time-poor households</t>
  </si>
  <si>
    <t>Income poverty status</t>
  </si>
  <si>
    <t>Sex</t>
  </si>
  <si>
    <t>Share in population (percent)</t>
  </si>
  <si>
    <t>Time poverty rate (percent)</t>
  </si>
  <si>
    <t>Contribution (percentage point)</t>
  </si>
  <si>
    <t>Nonemployed</t>
  </si>
  <si>
    <t>Employed</t>
  </si>
  <si>
    <t>Nonpoor</t>
  </si>
  <si>
    <t xml:space="preserve">Decomposition of time poverty among the employed adults in time-poor households into "employment-only" and "double" time-bind </t>
  </si>
  <si>
    <t>Income-poverty status</t>
  </si>
  <si>
    <t>Incidence</t>
  </si>
  <si>
    <t>Employment-only time-bind</t>
  </si>
  <si>
    <t>Double time-bind</t>
  </si>
  <si>
    <t>Time poverty</t>
  </si>
  <si>
    <t>Time-poverty rate</t>
  </si>
  <si>
    <t>HpTimeBind</t>
  </si>
  <si>
    <t>Overall rate</t>
  </si>
  <si>
    <t>%Female</t>
  </si>
  <si>
    <t>HpTimeBind of females</t>
  </si>
  <si>
    <t>%poor</t>
  </si>
  <si>
    <t>%relationship</t>
  </si>
  <si>
    <t>head</t>
  </si>
  <si>
    <t>spouse</t>
  </si>
  <si>
    <t>other</t>
  </si>
  <si>
    <t>%w/kid</t>
  </si>
  <si>
    <t>Decomposition of the time poverty rate of men and women in all households</t>
  </si>
  <si>
    <t xml:space="preserve">Decomposition of time poverty among the employed adults in all households into "employment-only" and "double" time-bind </t>
  </si>
  <si>
    <t>LIMTIP Income-poor</t>
  </si>
  <si>
    <t>Official income-poor</t>
  </si>
  <si>
    <t>Nonemp</t>
  </si>
  <si>
    <t>Men-Women</t>
  </si>
  <si>
    <t>Percent</t>
  </si>
  <si>
    <t>Number ('000)</t>
  </si>
  <si>
    <t>Hidden poor ('000)</t>
  </si>
  <si>
    <t>Nonemployed men</t>
  </si>
  <si>
    <t>Nonemployed women</t>
  </si>
  <si>
    <t>Employed men</t>
  </si>
  <si>
    <t>Employed women</t>
  </si>
  <si>
    <t>Official poor</t>
  </si>
  <si>
    <t>LIMTIP poor</t>
  </si>
  <si>
    <t>Composition (percent)</t>
  </si>
  <si>
    <t>Employment status</t>
  </si>
  <si>
    <t>Percent of official poor</t>
  </si>
  <si>
    <t>Share (percent)</t>
  </si>
  <si>
    <t>All nonemployed</t>
  </si>
  <si>
    <t>All employed</t>
  </si>
  <si>
    <t>Earnings quintile</t>
  </si>
  <si>
    <t>Distribution of income-poor employed adults (18 to 74 years) by earnings quintile</t>
  </si>
  <si>
    <t>Argentina - ALL</t>
  </si>
  <si>
    <t>Argentina - MEN</t>
  </si>
  <si>
    <t>Chile - ALL</t>
  </si>
  <si>
    <t>Mexico - ALL</t>
  </si>
  <si>
    <t>Chile - MEN</t>
  </si>
  <si>
    <t>Mexico - MEN</t>
  </si>
  <si>
    <t>Argentina - WOMEN</t>
  </si>
  <si>
    <t>Chile - WOMEN</t>
  </si>
  <si>
    <t>Mexico - WOMEN</t>
  </si>
  <si>
    <t>ALL</t>
  </si>
  <si>
    <t>MEN</t>
  </si>
  <si>
    <t>WOMEN</t>
  </si>
  <si>
    <t>Lowest</t>
  </si>
  <si>
    <t>Second</t>
  </si>
  <si>
    <t>Third</t>
  </si>
  <si>
    <t>Fourth</t>
  </si>
  <si>
    <t>Highest</t>
  </si>
  <si>
    <t>ARGENTINA</t>
  </si>
  <si>
    <t>MEXICO</t>
  </si>
  <si>
    <t>CHILE</t>
  </si>
  <si>
    <t>Time-poor</t>
  </si>
  <si>
    <t>LIMTIP income-poor</t>
  </si>
  <si>
    <t>Time and income-poor</t>
  </si>
  <si>
    <t>Q1-M</t>
  </si>
  <si>
    <t>Q2-M</t>
  </si>
  <si>
    <t>Q3-M</t>
  </si>
  <si>
    <t>Q4</t>
  </si>
  <si>
    <t>Q4-M</t>
  </si>
  <si>
    <t>Q1-W</t>
  </si>
  <si>
    <t>Q2-W</t>
  </si>
  <si>
    <t>Q3-W</t>
  </si>
  <si>
    <t>Q4-W</t>
  </si>
  <si>
    <t>Obs</t>
  </si>
  <si>
    <t>quintile_incearn</t>
  </si>
  <si>
    <t>incearn_PctSum_0</t>
  </si>
  <si>
    <t>Poverty line</t>
  </si>
  <si>
    <t>Poverty rate</t>
  </si>
  <si>
    <t>Percent of the poor</t>
  </si>
  <si>
    <t>Percent of employed</t>
  </si>
  <si>
    <t>Q5-M</t>
  </si>
  <si>
    <t>Q5-W</t>
  </si>
  <si>
    <t>Time-poverty</t>
  </si>
  <si>
    <t>Employment</t>
  </si>
  <si>
    <t>Housework</t>
  </si>
  <si>
    <t>Weekly hours of employment and housework</t>
  </si>
  <si>
    <t>Share</t>
  </si>
  <si>
    <t>Relative median earnings</t>
  </si>
  <si>
    <t>Own-account</t>
  </si>
  <si>
    <t>Regular</t>
  </si>
  <si>
    <t>Casual</t>
  </si>
  <si>
    <t>Unpaid family worker</t>
  </si>
  <si>
    <t>Employment by employment type and relative earnings</t>
  </si>
  <si>
    <t>Income-poor and time-poor</t>
  </si>
  <si>
    <t>Number</t>
  </si>
  <si>
    <t>Composition of poor</t>
  </si>
  <si>
    <t>Share of time-poor in LIMTIP-poor</t>
  </si>
  <si>
    <t>Table 4-10</t>
  </si>
  <si>
    <t>Table 4-12</t>
  </si>
  <si>
    <t>Table 4-18</t>
  </si>
  <si>
    <t>Table 4-15</t>
  </si>
  <si>
    <t>Table 4-13</t>
  </si>
  <si>
    <t>Table 4-16</t>
  </si>
  <si>
    <t>Official and LIMTIP poverty by type of employment and sex: Argentina</t>
  </si>
  <si>
    <t>Official and LIMTIP poverty by type of employment and sex: Chile</t>
  </si>
  <si>
    <t>Official and LIMTIP poverty by type of employment and sex: Mexico</t>
  </si>
  <si>
    <t>Weekly hours of employment and housework by type of employment and sex: Mexico</t>
  </si>
  <si>
    <t>Weekly hours of employment and housework by type of employment and sex: Argentina</t>
  </si>
  <si>
    <t>Weekly hours of employment and housework by type of employment and sex: Chile</t>
  </si>
  <si>
    <t>TABLE 4-7</t>
  </si>
  <si>
    <t>TABLE 4-8</t>
  </si>
  <si>
    <t>TABLE 4-9</t>
  </si>
  <si>
    <t>LIMTIP classification of employed persons by earnings quintile and sex: Mexico</t>
  </si>
  <si>
    <t>LIMTIP classification of employed persons by earnings quintile and sex: Chile</t>
  </si>
  <si>
    <t>LIMTIP classification of employed persons by earnings quintile and sex: Argentina</t>
  </si>
  <si>
    <t>LIMTIP classification of employed adults by earnings quintile</t>
  </si>
  <si>
    <t>Figure 4-8</t>
  </si>
  <si>
    <t>Poverty rate and composition of the poor by earnings quintile and sex</t>
  </si>
  <si>
    <t>Table 4-6</t>
  </si>
  <si>
    <t>Table 4-5</t>
  </si>
  <si>
    <t>Distribution of adults by LIMTIP classification of income and time poverty according to employment status and sex (percent)</t>
  </si>
  <si>
    <t>Table 4-4</t>
  </si>
  <si>
    <t>Number (in thousands) and composition of income-poor adults by employment status and sex</t>
  </si>
  <si>
    <t>Table 4-3</t>
  </si>
  <si>
    <t>CHAPTER 4 FIGURES</t>
  </si>
  <si>
    <t>Figure 4‑1 Poverty rate of men, women, children, and all individuals (percent): Official versus LIMTIP</t>
  </si>
  <si>
    <t>Figure 4‑2 The composition of total and LIMTIP income-poor population by men, women, and children (percent)</t>
  </si>
  <si>
    <t>Figure 4‑3 Distribution of children by LIMTIP classification of income and time poverty (percent)</t>
  </si>
  <si>
    <t>Figure 4‑4 Distribution of adults by LIMTIP classification income and time poverty status (percent)</t>
  </si>
  <si>
    <t>Figure 4‑5 Decomposition of time poverty among the employed adults into ‘employment-only’ and ‘double’ time-bind</t>
  </si>
  <si>
    <t>Figure 4‑6 Poverty rate of employed and nonemployed adults (percent): Official versus LIMTIP</t>
  </si>
  <si>
    <t>Figure 4‑7 Poverty rate by sex and employment status (percent): Official versus LIMTIP</t>
  </si>
  <si>
    <t>Figure 4‑8 LIMTIP classification of employed adults by earnings quintile</t>
  </si>
  <si>
    <t>TABLES</t>
  </si>
  <si>
    <t>Table 4‑1 Factors affecting the hidden poverty rate (LIMTIP minus official poverty rate): Men, women, children, and all individuals</t>
  </si>
  <si>
    <t>Table 4‑2 Decomposition of time poverty rate of men and women in all households</t>
  </si>
  <si>
    <t>Table 4‑3 Number (in thousands) and composition of income-poor adults by employment status and sex</t>
  </si>
  <si>
    <t>Table 4‑4 Distribution of adults by LIMTIP classification of income and time poverty according to employment status and sex (percent)</t>
  </si>
  <si>
    <t>Table 4‑5 Distribution of income-poor employed adults (18 to 74 years) by earnings quintile (percent)</t>
  </si>
  <si>
    <t>Table 4‑6 Poverty rate and composition of the poor by earnings quintile and sex</t>
  </si>
  <si>
    <t>Table 4‑7 LIMTIP classification of employed persons by earnings quintile and sex: Argentina</t>
  </si>
  <si>
    <t>Table 4‑8 LIMTIP classification of employed persons by earnings quintile and sex: Chile</t>
  </si>
  <si>
    <t>Table 4‑9 LIMTIP classification of employed persons by earnings quintile and sex: Mexico</t>
  </si>
  <si>
    <t>Table 4‑10 Employment and relative median earnings by type of employment and sex: Argentina</t>
  </si>
  <si>
    <t>Table 4‑11 Official and LIMTIP poverty by type of employment and sex: Argentina</t>
  </si>
  <si>
    <t>Table 4‑12 Weekly hours of employment and housework by type of employment and sex: Argentina</t>
  </si>
  <si>
    <t>Table 4‑13 Employment and relative median earnings by type of employment and sex: Chile</t>
  </si>
  <si>
    <t>Table 4‑14 Official and LIMTIP poverty by type of employment and sex: Chile</t>
  </si>
  <si>
    <t>Table 4‑15 Weekly hours of employment and housework by type of employment and sex: Chile</t>
  </si>
  <si>
    <t>Table 4‑16 Employment and relative median earnings by type of employment and sex: Mexico</t>
  </si>
  <si>
    <t>Table 4‑17 Official and LIMTIP poverty by type of employment and sex: Mexico</t>
  </si>
  <si>
    <t>Table 4‑18 Weekly hours of employment and housework by type of employment and sex: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</si>
</sst>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5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1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1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1" fontId="0" fillId="5" borderId="0" xfId="0" applyNumberFormat="1" applyFill="1"/>
    <xf numFmtId="9" fontId="0" fillId="3" borderId="0" xfId="1" applyFont="1" applyFill="1"/>
    <xf numFmtId="9" fontId="0" fillId="5" borderId="0" xfId="1" applyFont="1" applyFill="1"/>
    <xf numFmtId="9" fontId="0" fillId="6" borderId="0" xfId="1" applyFont="1" applyFill="1"/>
    <xf numFmtId="0" fontId="0" fillId="0" borderId="0" xfId="0" applyFill="1"/>
    <xf numFmtId="1" fontId="0" fillId="0" borderId="0" xfId="0" applyNumberFormat="1" applyFill="1"/>
    <xf numFmtId="0" fontId="0" fillId="5" borderId="0" xfId="0" applyFill="1" applyAlignment="1">
      <alignment vertical="center"/>
    </xf>
    <xf numFmtId="2" fontId="0" fillId="0" borderId="0" xfId="0" applyNumberFormat="1"/>
    <xf numFmtId="0" fontId="0" fillId="0" borderId="2" xfId="0" applyBorder="1"/>
    <xf numFmtId="0" fontId="0" fillId="3" borderId="3" xfId="0" applyFill="1" applyBorder="1"/>
    <xf numFmtId="3" fontId="0" fillId="3" borderId="3" xfId="0" applyNumberFormat="1" applyFill="1" applyBorder="1"/>
    <xf numFmtId="0" fontId="0" fillId="4" borderId="3" xfId="0" applyFill="1" applyBorder="1"/>
    <xf numFmtId="3" fontId="0" fillId="4" borderId="3" xfId="0" applyNumberFormat="1" applyFill="1" applyBorder="1"/>
    <xf numFmtId="0" fontId="0" fillId="5" borderId="3" xfId="0" applyFill="1" applyBorder="1"/>
    <xf numFmtId="3" fontId="0" fillId="5" borderId="3" xfId="0" applyNumberFormat="1" applyFill="1" applyBorder="1"/>
    <xf numFmtId="0" fontId="0" fillId="5" borderId="4" xfId="0" applyFill="1" applyBorder="1"/>
    <xf numFmtId="3" fontId="0" fillId="5" borderId="4" xfId="0" applyNumberFormat="1" applyFill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3" borderId="2" xfId="0" applyFill="1" applyBorder="1"/>
    <xf numFmtId="3" fontId="0" fillId="3" borderId="2" xfId="0" applyNumberFormat="1" applyFill="1" applyBorder="1"/>
    <xf numFmtId="0" fontId="0" fillId="3" borderId="4" xfId="0" applyFill="1" applyBorder="1"/>
    <xf numFmtId="3" fontId="0" fillId="3" borderId="4" xfId="0" applyNumberFormat="1" applyFill="1" applyBorder="1"/>
    <xf numFmtId="0" fontId="0" fillId="4" borderId="2" xfId="0" applyFill="1" applyBorder="1"/>
    <xf numFmtId="3" fontId="0" fillId="4" borderId="2" xfId="0" applyNumberFormat="1" applyFill="1" applyBorder="1"/>
    <xf numFmtId="0" fontId="0" fillId="4" borderId="4" xfId="0" applyFill="1" applyBorder="1"/>
    <xf numFmtId="3" fontId="0" fillId="4" borderId="4" xfId="0" applyNumberFormat="1" applyFill="1" applyBorder="1"/>
    <xf numFmtId="3" fontId="0" fillId="0" borderId="0" xfId="0" applyNumberFormat="1" applyFill="1"/>
    <xf numFmtId="9" fontId="0" fillId="0" borderId="0" xfId="1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9" fontId="0" fillId="3" borderId="0" xfId="0" applyNumberFormat="1" applyFill="1"/>
    <xf numFmtId="9" fontId="0" fillId="4" borderId="0" xfId="0" applyNumberFormat="1" applyFill="1"/>
    <xf numFmtId="9" fontId="0" fillId="5" borderId="0" xfId="0" applyNumberFormat="1" applyFill="1"/>
    <xf numFmtId="0" fontId="0" fillId="0" borderId="4" xfId="0" applyBorder="1" applyAlignment="1">
      <alignment horizontal="left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2" fillId="0" borderId="12" xfId="0" applyFont="1" applyBorder="1"/>
    <xf numFmtId="0" fontId="0" fillId="0" borderId="12" xfId="0" applyBorder="1"/>
    <xf numFmtId="0" fontId="0" fillId="0" borderId="13" xfId="0" applyBorder="1"/>
    <xf numFmtId="1" fontId="0" fillId="0" borderId="2" xfId="0" applyNumberFormat="1" applyBorder="1"/>
    <xf numFmtId="0" fontId="0" fillId="0" borderId="4" xfId="0" applyBorder="1"/>
    <xf numFmtId="1" fontId="0" fillId="0" borderId="4" xfId="0" applyNumberFormat="1" applyBorder="1"/>
    <xf numFmtId="1" fontId="0" fillId="0" borderId="3" xfId="0" applyNumberFormat="1" applyBorder="1"/>
    <xf numFmtId="0" fontId="0" fillId="0" borderId="11" xfId="0" applyBorder="1" applyAlignment="1">
      <alignment vertical="center" wrapText="1"/>
    </xf>
    <xf numFmtId="1" fontId="0" fillId="0" borderId="12" xfId="0" applyNumberFormat="1" applyBorder="1"/>
    <xf numFmtId="1" fontId="0" fillId="0" borderId="13" xfId="0" applyNumberFormat="1" applyBorder="1"/>
    <xf numFmtId="0" fontId="0" fillId="0" borderId="3" xfId="0" applyBorder="1"/>
    <xf numFmtId="0" fontId="0" fillId="0" borderId="4" xfId="0" applyBorder="1" applyAlignment="1">
      <alignment horizontal="center"/>
    </xf>
    <xf numFmtId="1" fontId="0" fillId="0" borderId="5" xfId="0" applyNumberFormat="1" applyBorder="1"/>
    <xf numFmtId="1" fontId="0" fillId="0" borderId="8" xfId="0" applyNumberFormat="1" applyBorder="1"/>
    <xf numFmtId="9" fontId="0" fillId="0" borderId="0" xfId="1" applyFont="1"/>
    <xf numFmtId="1" fontId="0" fillId="5" borderId="2" xfId="0" applyNumberFormat="1" applyFill="1" applyBorder="1"/>
    <xf numFmtId="1" fontId="0" fillId="5" borderId="4" xfId="0" applyNumberFormat="1" applyFill="1" applyBorder="1"/>
    <xf numFmtId="1" fontId="0" fillId="5" borderId="3" xfId="0" applyNumberFormat="1" applyFill="1" applyBorder="1"/>
    <xf numFmtId="1" fontId="0" fillId="4" borderId="2" xfId="0" applyNumberFormat="1" applyFill="1" applyBorder="1"/>
    <xf numFmtId="1" fontId="0" fillId="4" borderId="4" xfId="0" applyNumberFormat="1" applyFill="1" applyBorder="1"/>
    <xf numFmtId="1" fontId="0" fillId="4" borderId="3" xfId="0" applyNumberFormat="1" applyFill="1" applyBorder="1"/>
    <xf numFmtId="1" fontId="0" fillId="3" borderId="2" xfId="0" applyNumberFormat="1" applyFill="1" applyBorder="1"/>
    <xf numFmtId="1" fontId="0" fillId="3" borderId="4" xfId="0" applyNumberFormat="1" applyFill="1" applyBorder="1"/>
    <xf numFmtId="1" fontId="0" fillId="3" borderId="3" xfId="0" applyNumberFormat="1" applyFill="1" applyBorder="1"/>
    <xf numFmtId="0" fontId="0" fillId="3" borderId="8" xfId="0" applyFill="1" applyBorder="1"/>
    <xf numFmtId="1" fontId="0" fillId="3" borderId="8" xfId="0" applyNumberFormat="1" applyFill="1" applyBorder="1"/>
    <xf numFmtId="1" fontId="0" fillId="3" borderId="7" xfId="0" applyNumberFormat="1" applyFill="1" applyBorder="1"/>
    <xf numFmtId="0" fontId="0" fillId="3" borderId="0" xfId="0" applyFill="1" applyBorder="1"/>
    <xf numFmtId="1" fontId="0" fillId="3" borderId="0" xfId="0" applyNumberFormat="1" applyFill="1" applyBorder="1"/>
    <xf numFmtId="1" fontId="0" fillId="3" borderId="5" xfId="0" applyNumberFormat="1" applyFill="1" applyBorder="1"/>
    <xf numFmtId="0" fontId="0" fillId="3" borderId="10" xfId="0" applyFill="1" applyBorder="1"/>
    <xf numFmtId="1" fontId="0" fillId="3" borderId="10" xfId="0" applyNumberFormat="1" applyFill="1" applyBorder="1"/>
    <xf numFmtId="1" fontId="0" fillId="3" borderId="15" xfId="0" applyNumberFormat="1" applyFill="1" applyBorder="1"/>
    <xf numFmtId="0" fontId="0" fillId="4" borderId="8" xfId="0" applyFill="1" applyBorder="1"/>
    <xf numFmtId="1" fontId="0" fillId="4" borderId="8" xfId="0" applyNumberFormat="1" applyFill="1" applyBorder="1"/>
    <xf numFmtId="1" fontId="0" fillId="4" borderId="7" xfId="0" applyNumberFormat="1" applyFill="1" applyBorder="1"/>
    <xf numFmtId="0" fontId="0" fillId="4" borderId="0" xfId="0" applyFill="1" applyBorder="1"/>
    <xf numFmtId="1" fontId="0" fillId="4" borderId="0" xfId="0" applyNumberFormat="1" applyFill="1" applyBorder="1"/>
    <xf numFmtId="1" fontId="0" fillId="4" borderId="5" xfId="0" applyNumberFormat="1" applyFill="1" applyBorder="1"/>
    <xf numFmtId="0" fontId="0" fillId="4" borderId="10" xfId="0" applyFill="1" applyBorder="1"/>
    <xf numFmtId="1" fontId="0" fillId="4" borderId="10" xfId="0" applyNumberFormat="1" applyFill="1" applyBorder="1"/>
    <xf numFmtId="1" fontId="0" fillId="4" borderId="15" xfId="0" applyNumberFormat="1" applyFill="1" applyBorder="1"/>
    <xf numFmtId="0" fontId="0" fillId="5" borderId="8" xfId="0" applyFill="1" applyBorder="1"/>
    <xf numFmtId="1" fontId="0" fillId="5" borderId="8" xfId="0" applyNumberFormat="1" applyFill="1" applyBorder="1"/>
    <xf numFmtId="1" fontId="0" fillId="5" borderId="7" xfId="0" applyNumberFormat="1" applyFill="1" applyBorder="1"/>
    <xf numFmtId="0" fontId="0" fillId="5" borderId="0" xfId="0" applyFill="1" applyBorder="1"/>
    <xf numFmtId="1" fontId="0" fillId="5" borderId="0" xfId="0" applyNumberFormat="1" applyFill="1" applyBorder="1"/>
    <xf numFmtId="1" fontId="0" fillId="5" borderId="5" xfId="0" applyNumberFormat="1" applyFill="1" applyBorder="1"/>
    <xf numFmtId="1" fontId="0" fillId="5" borderId="10" xfId="0" applyNumberFormat="1" applyFill="1" applyBorder="1"/>
    <xf numFmtId="1" fontId="0" fillId="5" borderId="15" xfId="0" applyNumberFormat="1" applyFill="1" applyBorder="1"/>
    <xf numFmtId="0" fontId="0" fillId="7" borderId="2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14" xfId="0" applyNumberFormat="1" applyFill="1" applyBorder="1"/>
    <xf numFmtId="3" fontId="0" fillId="3" borderId="5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3" fontId="0" fillId="4" borderId="14" xfId="0" applyNumberFormat="1" applyFill="1" applyBorder="1"/>
    <xf numFmtId="3" fontId="0" fillId="4" borderId="5" xfId="0" applyNumberFormat="1" applyFill="1" applyBorder="1"/>
    <xf numFmtId="3" fontId="0" fillId="4" borderId="9" xfId="0" applyNumberFormat="1" applyFill="1" applyBorder="1"/>
    <xf numFmtId="3" fontId="0" fillId="4" borderId="15" xfId="0" applyNumberFormat="1" applyFill="1" applyBorder="1"/>
    <xf numFmtId="3" fontId="0" fillId="5" borderId="6" xfId="0" applyNumberFormat="1" applyFill="1" applyBorder="1"/>
    <xf numFmtId="3" fontId="0" fillId="5" borderId="7" xfId="0" applyNumberFormat="1" applyFill="1" applyBorder="1"/>
    <xf numFmtId="3" fontId="0" fillId="5" borderId="14" xfId="0" applyNumberFormat="1" applyFill="1" applyBorder="1"/>
    <xf numFmtId="3" fontId="0" fillId="5" borderId="5" xfId="0" applyNumberFormat="1" applyFill="1" applyBorder="1"/>
    <xf numFmtId="3" fontId="0" fillId="5" borderId="9" xfId="0" applyNumberFormat="1" applyFill="1" applyBorder="1"/>
    <xf numFmtId="3" fontId="0" fillId="5" borderId="15" xfId="0" applyNumberFormat="1" applyFill="1" applyBorder="1"/>
    <xf numFmtId="0" fontId="0" fillId="7" borderId="0" xfId="0" applyFill="1" applyBorder="1" applyAlignment="1">
      <alignment wrapText="1"/>
    </xf>
    <xf numFmtId="0" fontId="0" fillId="8" borderId="0" xfId="0" applyFill="1" applyBorder="1"/>
    <xf numFmtId="0" fontId="0" fillId="3" borderId="16" xfId="0" applyFill="1" applyBorder="1"/>
    <xf numFmtId="0" fontId="0" fillId="4" borderId="16" xfId="0" applyFill="1" applyBorder="1"/>
    <xf numFmtId="0" fontId="0" fillId="5" borderId="16" xfId="0" applyFill="1" applyBorder="1"/>
    <xf numFmtId="3" fontId="0" fillId="0" borderId="0" xfId="0" applyNumberFormat="1" applyFill="1" applyBorder="1"/>
    <xf numFmtId="0" fontId="0" fillId="7" borderId="3" xfId="0" applyFill="1" applyBorder="1" applyAlignment="1">
      <alignment wrapText="1"/>
    </xf>
    <xf numFmtId="9" fontId="0" fillId="3" borderId="3" xfId="1" applyFont="1" applyFill="1" applyBorder="1"/>
    <xf numFmtId="3" fontId="0" fillId="3" borderId="16" xfId="0" applyNumberFormat="1" applyFill="1" applyBorder="1"/>
    <xf numFmtId="9" fontId="0" fillId="4" borderId="3" xfId="1" applyFont="1" applyFill="1" applyBorder="1"/>
    <xf numFmtId="3" fontId="0" fillId="4" borderId="16" xfId="0" applyNumberFormat="1" applyFill="1" applyBorder="1"/>
    <xf numFmtId="9" fontId="0" fillId="5" borderId="3" xfId="1" applyFont="1" applyFill="1" applyBorder="1"/>
    <xf numFmtId="1" fontId="0" fillId="5" borderId="16" xfId="0" applyNumberFormat="1" applyFill="1" applyBorder="1"/>
    <xf numFmtId="3" fontId="0" fillId="5" borderId="16" xfId="0" applyNumberFormat="1" applyFill="1" applyBorder="1"/>
    <xf numFmtId="9" fontId="0" fillId="3" borderId="17" xfId="1" applyFont="1" applyFill="1" applyBorder="1"/>
    <xf numFmtId="9" fontId="0" fillId="4" borderId="17" xfId="1" applyFont="1" applyFill="1" applyBorder="1"/>
    <xf numFmtId="9" fontId="0" fillId="5" borderId="17" xfId="1" applyFont="1" applyFill="1" applyBorder="1"/>
    <xf numFmtId="9" fontId="0" fillId="3" borderId="2" xfId="1" applyFont="1" applyFill="1" applyBorder="1"/>
    <xf numFmtId="9" fontId="0" fillId="3" borderId="4" xfId="1" applyFont="1" applyFill="1" applyBorder="1"/>
    <xf numFmtId="9" fontId="0" fillId="4" borderId="2" xfId="1" applyFont="1" applyFill="1" applyBorder="1"/>
    <xf numFmtId="9" fontId="0" fillId="5" borderId="4" xfId="1" applyFont="1" applyFill="1" applyBorder="1"/>
    <xf numFmtId="1" fontId="0" fillId="3" borderId="16" xfId="0" applyNumberFormat="1" applyFill="1" applyBorder="1"/>
    <xf numFmtId="1" fontId="0" fillId="4" borderId="16" xfId="0" applyNumberFormat="1" applyFill="1" applyBorder="1"/>
    <xf numFmtId="0" fontId="2" fillId="7" borderId="2" xfId="0" applyFont="1" applyFill="1" applyBorder="1"/>
    <xf numFmtId="0" fontId="0" fillId="7" borderId="2" xfId="0" applyFill="1" applyBorder="1"/>
    <xf numFmtId="0" fontId="0" fillId="7" borderId="4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9" fontId="0" fillId="0" borderId="0" xfId="1" applyFont="1" applyFill="1" applyBorder="1"/>
    <xf numFmtId="1" fontId="2" fillId="3" borderId="1" xfId="0" applyNumberFormat="1" applyFont="1" applyFill="1" applyBorder="1"/>
    <xf numFmtId="3" fontId="2" fillId="3" borderId="1" xfId="0" applyNumberFormat="1" applyFont="1" applyFill="1" applyBorder="1"/>
    <xf numFmtId="3" fontId="2" fillId="3" borderId="3" xfId="0" applyNumberFormat="1" applyFont="1" applyFill="1" applyBorder="1"/>
    <xf numFmtId="9" fontId="2" fillId="3" borderId="3" xfId="1" applyFont="1" applyFill="1" applyBorder="1"/>
    <xf numFmtId="1" fontId="2" fillId="4" borderId="1" xfId="0" applyNumberFormat="1" applyFont="1" applyFill="1" applyBorder="1"/>
    <xf numFmtId="3" fontId="2" fillId="4" borderId="1" xfId="0" applyNumberFormat="1" applyFont="1" applyFill="1" applyBorder="1"/>
    <xf numFmtId="9" fontId="2" fillId="4" borderId="1" xfId="1" applyFont="1" applyFill="1" applyBorder="1"/>
    <xf numFmtId="1" fontId="2" fillId="5" borderId="1" xfId="0" applyNumberFormat="1" applyFont="1" applyFill="1" applyBorder="1"/>
    <xf numFmtId="3" fontId="2" fillId="5" borderId="1" xfId="0" applyNumberFormat="1" applyFont="1" applyFill="1" applyBorder="1"/>
    <xf numFmtId="9" fontId="2" fillId="5" borderId="1" xfId="1" applyFont="1" applyFill="1" applyBorder="1"/>
    <xf numFmtId="9" fontId="0" fillId="2" borderId="0" xfId="1" applyFont="1" applyFill="1"/>
    <xf numFmtId="1" fontId="2" fillId="3" borderId="22" xfId="0" applyNumberFormat="1" applyFont="1" applyFill="1" applyBorder="1"/>
    <xf numFmtId="3" fontId="2" fillId="3" borderId="22" xfId="0" applyNumberFormat="1" applyFont="1" applyFill="1" applyBorder="1"/>
    <xf numFmtId="1" fontId="2" fillId="3" borderId="20" xfId="0" applyNumberFormat="1" applyFont="1" applyFill="1" applyBorder="1"/>
    <xf numFmtId="3" fontId="2" fillId="3" borderId="20" xfId="0" applyNumberFormat="1" applyFont="1" applyFill="1" applyBorder="1"/>
    <xf numFmtId="3" fontId="2" fillId="3" borderId="21" xfId="0" applyNumberFormat="1" applyFont="1" applyFill="1" applyBorder="1"/>
    <xf numFmtId="1" fontId="2" fillId="4" borderId="20" xfId="0" applyNumberFormat="1" applyFont="1" applyFill="1" applyBorder="1"/>
    <xf numFmtId="3" fontId="2" fillId="4" borderId="20" xfId="0" applyNumberFormat="1" applyFont="1" applyFill="1" applyBorder="1"/>
    <xf numFmtId="1" fontId="2" fillId="4" borderId="22" xfId="0" applyNumberFormat="1" applyFont="1" applyFill="1" applyBorder="1"/>
    <xf numFmtId="3" fontId="2" fillId="4" borderId="22" xfId="0" applyNumberFormat="1" applyFont="1" applyFill="1" applyBorder="1"/>
    <xf numFmtId="1" fontId="2" fillId="5" borderId="20" xfId="0" applyNumberFormat="1" applyFont="1" applyFill="1" applyBorder="1"/>
    <xf numFmtId="3" fontId="2" fillId="5" borderId="20" xfId="0" applyNumberFormat="1" applyFont="1" applyFill="1" applyBorder="1"/>
    <xf numFmtId="1" fontId="2" fillId="5" borderId="22" xfId="0" applyNumberFormat="1" applyFont="1" applyFill="1" applyBorder="1"/>
    <xf numFmtId="3" fontId="2" fillId="5" borderId="22" xfId="0" applyNumberFormat="1" applyFont="1" applyFill="1" applyBorder="1"/>
    <xf numFmtId="0" fontId="0" fillId="7" borderId="1" xfId="0" applyFill="1" applyBorder="1" applyAlignment="1">
      <alignment wrapText="1"/>
    </xf>
    <xf numFmtId="0" fontId="0" fillId="7" borderId="0" xfId="0" applyFill="1"/>
    <xf numFmtId="0" fontId="2" fillId="9" borderId="10" xfId="0" applyFont="1" applyFill="1" applyBorder="1"/>
    <xf numFmtId="0" fontId="2" fillId="9" borderId="9" xfId="0" applyFont="1" applyFill="1" applyBorder="1"/>
    <xf numFmtId="0" fontId="2" fillId="9" borderId="15" xfId="0" applyFont="1" applyFill="1" applyBorder="1"/>
    <xf numFmtId="1" fontId="0" fillId="3" borderId="14" xfId="0" applyNumberFormat="1" applyFill="1" applyBorder="1"/>
    <xf numFmtId="0" fontId="0" fillId="0" borderId="14" xfId="0" applyBorder="1"/>
    <xf numFmtId="0" fontId="0" fillId="0" borderId="0" xfId="0" applyBorder="1"/>
    <xf numFmtId="0" fontId="0" fillId="0" borderId="5" xfId="0" applyBorder="1"/>
    <xf numFmtId="1" fontId="0" fillId="4" borderId="14" xfId="0" applyNumberFormat="1" applyFill="1" applyBorder="1"/>
    <xf numFmtId="1" fontId="0" fillId="5" borderId="14" xfId="0" applyNumberFormat="1" applyFill="1" applyBorder="1"/>
    <xf numFmtId="1" fontId="0" fillId="5" borderId="9" xfId="0" applyNumberFormat="1" applyFill="1" applyBorder="1"/>
    <xf numFmtId="0" fontId="0" fillId="7" borderId="6" xfId="0" applyFill="1" applyBorder="1" applyAlignment="1">
      <alignment wrapText="1"/>
    </xf>
    <xf numFmtId="0" fontId="0" fillId="7" borderId="6" xfId="0" applyFill="1" applyBorder="1"/>
    <xf numFmtId="0" fontId="0" fillId="7" borderId="8" xfId="0" applyFill="1" applyBorder="1"/>
    <xf numFmtId="0" fontId="0" fillId="7" borderId="7" xfId="0" applyFill="1" applyBorder="1"/>
    <xf numFmtId="1" fontId="0" fillId="0" borderId="14" xfId="0" applyNumberFormat="1" applyBorder="1"/>
    <xf numFmtId="1" fontId="0" fillId="0" borderId="0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5" xfId="0" applyNumberFormat="1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1" fontId="2" fillId="0" borderId="0" xfId="0" applyNumberFormat="1" applyFont="1"/>
    <xf numFmtId="0" fontId="0" fillId="0" borderId="0" xfId="0" applyAlignment="1">
      <alignment horizontal="left" indent="1"/>
    </xf>
    <xf numFmtId="0" fontId="2" fillId="0" borderId="1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1" fontId="0" fillId="3" borderId="6" xfId="0" applyNumberFormat="1" applyFill="1" applyBorder="1"/>
    <xf numFmtId="1" fontId="0" fillId="3" borderId="9" xfId="0" applyNumberFormat="1" applyFill="1" applyBorder="1"/>
    <xf numFmtId="0" fontId="0" fillId="3" borderId="27" xfId="0" applyFill="1" applyBorder="1"/>
    <xf numFmtId="1" fontId="0" fillId="3" borderId="26" xfId="0" applyNumberFormat="1" applyFill="1" applyBorder="1"/>
    <xf numFmtId="1" fontId="0" fillId="3" borderId="27" xfId="0" applyNumberFormat="1" applyFill="1" applyBorder="1"/>
    <xf numFmtId="1" fontId="0" fillId="3" borderId="28" xfId="0" applyNumberFormat="1" applyFill="1" applyBorder="1"/>
    <xf numFmtId="0" fontId="0" fillId="3" borderId="30" xfId="0" applyFill="1" applyBorder="1"/>
    <xf numFmtId="1" fontId="0" fillId="3" borderId="29" xfId="0" applyNumberFormat="1" applyFill="1" applyBorder="1"/>
    <xf numFmtId="1" fontId="0" fillId="3" borderId="30" xfId="0" applyNumberFormat="1" applyFill="1" applyBorder="1"/>
    <xf numFmtId="1" fontId="0" fillId="3" borderId="31" xfId="0" applyNumberFormat="1" applyFill="1" applyBorder="1"/>
    <xf numFmtId="1" fontId="0" fillId="4" borderId="6" xfId="0" applyNumberFormat="1" applyFill="1" applyBorder="1"/>
    <xf numFmtId="1" fontId="0" fillId="4" borderId="9" xfId="0" applyNumberFormat="1" applyFill="1" applyBorder="1"/>
    <xf numFmtId="0" fontId="0" fillId="4" borderId="27" xfId="0" applyFill="1" applyBorder="1"/>
    <xf numFmtId="1" fontId="0" fillId="4" borderId="26" xfId="0" applyNumberFormat="1" applyFill="1" applyBorder="1"/>
    <xf numFmtId="1" fontId="0" fillId="4" borderId="27" xfId="0" applyNumberFormat="1" applyFill="1" applyBorder="1"/>
    <xf numFmtId="1" fontId="0" fillId="4" borderId="28" xfId="0" applyNumberFormat="1" applyFill="1" applyBorder="1"/>
    <xf numFmtId="0" fontId="0" fillId="4" borderId="30" xfId="0" applyFill="1" applyBorder="1"/>
    <xf numFmtId="1" fontId="0" fillId="4" borderId="29" xfId="0" applyNumberFormat="1" applyFill="1" applyBorder="1"/>
    <xf numFmtId="1" fontId="0" fillId="4" borderId="30" xfId="0" applyNumberFormat="1" applyFill="1" applyBorder="1"/>
    <xf numFmtId="1" fontId="0" fillId="4" borderId="31" xfId="0" applyNumberFormat="1" applyFill="1" applyBorder="1"/>
    <xf numFmtId="1" fontId="0" fillId="5" borderId="6" xfId="0" applyNumberFormat="1" applyFill="1" applyBorder="1"/>
    <xf numFmtId="0" fontId="0" fillId="5" borderId="10" xfId="0" applyFill="1" applyBorder="1"/>
    <xf numFmtId="0" fontId="0" fillId="5" borderId="27" xfId="0" applyFill="1" applyBorder="1"/>
    <xf numFmtId="1" fontId="0" fillId="5" borderId="26" xfId="0" applyNumberFormat="1" applyFill="1" applyBorder="1"/>
    <xf numFmtId="1" fontId="0" fillId="5" borderId="27" xfId="0" applyNumberFormat="1" applyFill="1" applyBorder="1"/>
    <xf numFmtId="1" fontId="0" fillId="5" borderId="28" xfId="0" applyNumberFormat="1" applyFill="1" applyBorder="1"/>
    <xf numFmtId="0" fontId="0" fillId="5" borderId="30" xfId="0" applyFill="1" applyBorder="1"/>
    <xf numFmtId="1" fontId="0" fillId="5" borderId="29" xfId="0" applyNumberFormat="1" applyFill="1" applyBorder="1"/>
    <xf numFmtId="1" fontId="0" fillId="5" borderId="30" xfId="0" applyNumberFormat="1" applyFill="1" applyBorder="1"/>
    <xf numFmtId="1" fontId="0" fillId="5" borderId="31" xfId="0" applyNumberFormat="1" applyFill="1" applyBorder="1"/>
    <xf numFmtId="0" fontId="2" fillId="9" borderId="1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0" fillId="5" borderId="2" xfId="0" applyFill="1" applyBorder="1"/>
    <xf numFmtId="0" fontId="0" fillId="9" borderId="3" xfId="0" applyFill="1" applyBorder="1"/>
    <xf numFmtId="0" fontId="0" fillId="9" borderId="14" xfId="0" applyFill="1" applyBorder="1"/>
    <xf numFmtId="0" fontId="2" fillId="0" borderId="3" xfId="0" applyFont="1" applyBorder="1"/>
    <xf numFmtId="1" fontId="2" fillId="0" borderId="3" xfId="0" applyNumberFormat="1" applyFont="1" applyBorder="1"/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9" borderId="3" xfId="0" applyFill="1" applyBorder="1" applyAlignment="1">
      <alignment horizontal="left" indent="1"/>
    </xf>
    <xf numFmtId="1" fontId="0" fillId="9" borderId="3" xfId="0" applyNumberFormat="1" applyFill="1" applyBorder="1"/>
    <xf numFmtId="1" fontId="2" fillId="0" borderId="3" xfId="0" applyNumberFormat="1" applyFont="1" applyFill="1" applyBorder="1"/>
    <xf numFmtId="1" fontId="0" fillId="0" borderId="3" xfId="0" applyNumberFormat="1" applyFont="1" applyFill="1" applyBorder="1"/>
    <xf numFmtId="1" fontId="0" fillId="0" borderId="4" xfId="0" applyNumberFormat="1" applyFont="1" applyFill="1" applyBorder="1"/>
    <xf numFmtId="1" fontId="0" fillId="9" borderId="3" xfId="0" applyNumberFormat="1" applyFont="1" applyFill="1" applyBorder="1"/>
    <xf numFmtId="0" fontId="0" fillId="0" borderId="0" xfId="0" applyAlignment="1">
      <alignment wrapText="1"/>
    </xf>
    <xf numFmtId="0" fontId="0" fillId="9" borderId="0" xfId="0" applyFill="1"/>
    <xf numFmtId="3" fontId="0" fillId="0" borderId="0" xfId="0" applyNumberFormat="1"/>
    <xf numFmtId="3" fontId="2" fillId="0" borderId="3" xfId="0" applyNumberFormat="1" applyFont="1" applyBorder="1"/>
    <xf numFmtId="2" fontId="2" fillId="0" borderId="3" xfId="0" applyNumberFormat="1" applyFont="1" applyBorder="1"/>
    <xf numFmtId="3" fontId="0" fillId="0" borderId="3" xfId="0" applyNumberFormat="1" applyBorder="1"/>
    <xf numFmtId="2" fontId="0" fillId="0" borderId="3" xfId="0" applyNumberFormat="1" applyBorder="1"/>
    <xf numFmtId="3" fontId="0" fillId="0" borderId="4" xfId="0" applyNumberFormat="1" applyBorder="1"/>
    <xf numFmtId="2" fontId="0" fillId="0" borderId="4" xfId="0" applyNumberFormat="1" applyBorder="1"/>
    <xf numFmtId="1" fontId="0" fillId="9" borderId="0" xfId="0" applyNumberFormat="1" applyFill="1"/>
    <xf numFmtId="0" fontId="0" fillId="0" borderId="0" xfId="0" applyFill="1" applyBorder="1" applyAlignment="1">
      <alignment horizontal="left" indent="1"/>
    </xf>
    <xf numFmtId="0" fontId="2" fillId="0" borderId="4" xfId="0" applyFont="1" applyBorder="1"/>
    <xf numFmtId="0" fontId="2" fillId="0" borderId="3" xfId="0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1" fontId="0" fillId="0" borderId="0" xfId="0" applyNumberFormat="1" applyFont="1" applyFill="1" applyBorder="1"/>
    <xf numFmtId="0" fontId="5" fillId="0" borderId="0" xfId="2"/>
    <xf numFmtId="0" fontId="2" fillId="0" borderId="0" xfId="0" applyFont="1"/>
    <xf numFmtId="0" fontId="5" fillId="0" borderId="0" xfId="2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0" fillId="4" borderId="26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9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2" fillId="9" borderId="2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5" xfId="0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9" borderId="0" xfId="0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8.xml"/><Relationship Id="rId20" Type="http://schemas.openxmlformats.org/officeDocument/2006/relationships/worksheet" Target="worksheets/sheet18.xml"/><Relationship Id="rId21" Type="http://schemas.openxmlformats.org/officeDocument/2006/relationships/worksheet" Target="worksheets/sheet19.xml"/><Relationship Id="rId22" Type="http://schemas.openxmlformats.org/officeDocument/2006/relationships/worksheet" Target="worksheets/sheet20.xml"/><Relationship Id="rId23" Type="http://schemas.openxmlformats.org/officeDocument/2006/relationships/worksheet" Target="worksheets/sheet21.xml"/><Relationship Id="rId24" Type="http://schemas.openxmlformats.org/officeDocument/2006/relationships/worksheet" Target="worksheets/sheet22.xml"/><Relationship Id="rId25" Type="http://schemas.openxmlformats.org/officeDocument/2006/relationships/worksheet" Target="worksheets/sheet23.xml"/><Relationship Id="rId26" Type="http://schemas.openxmlformats.org/officeDocument/2006/relationships/worksheet" Target="worksheets/sheet24.xml"/><Relationship Id="rId27" Type="http://schemas.openxmlformats.org/officeDocument/2006/relationships/worksheet" Target="worksheets/sheet25.xml"/><Relationship Id="rId28" Type="http://schemas.openxmlformats.org/officeDocument/2006/relationships/worksheet" Target="worksheets/sheet26.xml"/><Relationship Id="rId29" Type="http://schemas.openxmlformats.org/officeDocument/2006/relationships/theme" Target="theme/theme1.xml"/><Relationship Id="rId30" Type="http://schemas.openxmlformats.org/officeDocument/2006/relationships/styles" Target="styles.xml"/><Relationship Id="rId31" Type="http://schemas.openxmlformats.org/officeDocument/2006/relationships/sharedStrings" Target="sharedStrings.xml"/><Relationship Id="rId32" Type="http://schemas.openxmlformats.org/officeDocument/2006/relationships/calcChain" Target="calcChain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chartsheet" Target="chartsheets/sheet2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19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chartsheet" Target="chartsheets/sheet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Argentina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'fig4-1_povrate_persons'!$C$4</c:f>
              <c:strCache>
                <c:ptCount val="1"/>
                <c:pt idx="0">
                  <c:v>Official</c:v>
                </c:pt>
              </c:strCache>
            </c:strRef>
          </c:tx>
          <c:invertIfNegative val="0"/>
          <c:cat>
            <c:strRef>
              <c:f>'fig4-1_povrate_persons'!$B$5:$B$8</c:f>
              <c:strCache>
                <c:ptCount val="4"/>
                <c:pt idx="0">
                  <c:v>Men</c:v>
                </c:pt>
                <c:pt idx="1">
                  <c:v>Women</c:v>
                </c:pt>
                <c:pt idx="2">
                  <c:v>Children</c:v>
                </c:pt>
                <c:pt idx="3">
                  <c:v>All</c:v>
                </c:pt>
              </c:strCache>
            </c:strRef>
          </c:cat>
          <c:val>
            <c:numRef>
              <c:f>'fig4-1_povrate_persons'!$C$5:$C$8</c:f>
              <c:numCache>
                <c:formatCode>0</c:formatCode>
                <c:ptCount val="4"/>
                <c:pt idx="0">
                  <c:v>7.1671</c:v>
                </c:pt>
                <c:pt idx="1">
                  <c:v>6.7663</c:v>
                </c:pt>
                <c:pt idx="2">
                  <c:v>15.6641</c:v>
                </c:pt>
                <c:pt idx="3">
                  <c:v>8.7708</c:v>
                </c:pt>
              </c:numCache>
            </c:numRef>
          </c:val>
        </c:ser>
        <c:ser>
          <c:idx val="1"/>
          <c:order val="1"/>
          <c:tx>
            <c:strRef>
              <c:f>'fig4-1_povrate_persons'!$D$4</c:f>
              <c:strCache>
                <c:ptCount val="1"/>
                <c:pt idx="0">
                  <c:v>LIMTIP</c:v>
                </c:pt>
              </c:strCache>
            </c:strRef>
          </c:tx>
          <c:invertIfNegative val="0"/>
          <c:cat>
            <c:strRef>
              <c:f>'fig4-1_povrate_persons'!$B$5:$B$8</c:f>
              <c:strCache>
                <c:ptCount val="4"/>
                <c:pt idx="0">
                  <c:v>Men</c:v>
                </c:pt>
                <c:pt idx="1">
                  <c:v>Women</c:v>
                </c:pt>
                <c:pt idx="2">
                  <c:v>Children</c:v>
                </c:pt>
                <c:pt idx="3">
                  <c:v>All</c:v>
                </c:pt>
              </c:strCache>
            </c:strRef>
          </c:cat>
          <c:val>
            <c:numRef>
              <c:f>'fig4-1_povrate_persons'!$D$5:$D$8</c:f>
              <c:numCache>
                <c:formatCode>0</c:formatCode>
                <c:ptCount val="4"/>
                <c:pt idx="0">
                  <c:v>12.9502</c:v>
                </c:pt>
                <c:pt idx="1">
                  <c:v>12.4766</c:v>
                </c:pt>
                <c:pt idx="2">
                  <c:v>27.8035</c:v>
                </c:pt>
                <c:pt idx="3">
                  <c:v>15.851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953576"/>
        <c:axId val="549956552"/>
      </c:barChart>
      <c:catAx>
        <c:axId val="549953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549956552"/>
        <c:crosses val="autoZero"/>
        <c:auto val="1"/>
        <c:lblAlgn val="ctr"/>
        <c:lblOffset val="100"/>
        <c:noMultiLvlLbl val="0"/>
      </c:catAx>
      <c:valAx>
        <c:axId val="54995655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5499535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'fig4-5_emp_dbl_bind'!$R$6</c:f>
              <c:strCache>
                <c:ptCount val="1"/>
                <c:pt idx="0">
                  <c:v>Employment-only time-bind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'fig4-5_emp_dbl_bind'!$P$18:$Q$21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'fig4-5_emp_dbl_bind'!$R$18:$R$21</c:f>
              <c:numCache>
                <c:formatCode>0</c:formatCode>
                <c:ptCount val="4"/>
                <c:pt idx="0">
                  <c:v>38.248</c:v>
                </c:pt>
                <c:pt idx="1">
                  <c:v>51.996</c:v>
                </c:pt>
                <c:pt idx="2">
                  <c:v>34.638</c:v>
                </c:pt>
                <c:pt idx="3">
                  <c:v>52.591</c:v>
                </c:pt>
              </c:numCache>
            </c:numRef>
          </c:val>
        </c:ser>
        <c:ser>
          <c:idx val="1"/>
          <c:order val="1"/>
          <c:tx>
            <c:strRef>
              <c:f>'fig4-5_emp_dbl_bind'!$S$6</c:f>
              <c:strCache>
                <c:ptCount val="1"/>
                <c:pt idx="0">
                  <c:v>Double time-bind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'fig4-5_emp_dbl_bind'!$P$18:$Q$21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'fig4-5_emp_dbl_bind'!$S$18:$S$21</c:f>
              <c:numCache>
                <c:formatCode>0</c:formatCode>
                <c:ptCount val="4"/>
                <c:pt idx="0">
                  <c:v>2.242</c:v>
                </c:pt>
                <c:pt idx="1">
                  <c:v>12.801</c:v>
                </c:pt>
                <c:pt idx="2">
                  <c:v>0.536</c:v>
                </c:pt>
                <c:pt idx="3">
                  <c:v>4.519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36502296"/>
        <c:axId val="536505016"/>
      </c:barChart>
      <c:catAx>
        <c:axId val="536502296"/>
        <c:scaling>
          <c:orientation val="minMax"/>
        </c:scaling>
        <c:delete val="0"/>
        <c:axPos val="l"/>
        <c:majorTickMark val="none"/>
        <c:minorTickMark val="none"/>
        <c:tickLblPos val="nextTo"/>
        <c:crossAx val="536505016"/>
        <c:crosses val="autoZero"/>
        <c:auto val="1"/>
        <c:lblAlgn val="ctr"/>
        <c:lblOffset val="100"/>
        <c:noMultiLvlLbl val="0"/>
      </c:catAx>
      <c:valAx>
        <c:axId val="536505016"/>
        <c:scaling>
          <c:orientation val="minMax"/>
          <c:max val="80.0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536502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Argentina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'fig4-5_emp_dbl_bind'!$R$6</c:f>
              <c:strCache>
                <c:ptCount val="1"/>
                <c:pt idx="0">
                  <c:v>Employment-only time-bind</c:v>
                </c:pt>
              </c:strCache>
            </c:strRef>
          </c:tx>
          <c:invertIfNegative val="0"/>
          <c:cat>
            <c:multiLvlStrRef>
              <c:f>'fig4-5_emp_dbl_bind'!$P$8:$Q$11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'fig4-5_emp_dbl_bind'!$R$8:$R$11</c:f>
              <c:numCache>
                <c:formatCode>0</c:formatCode>
                <c:ptCount val="4"/>
                <c:pt idx="0">
                  <c:v>50.491</c:v>
                </c:pt>
                <c:pt idx="1">
                  <c:v>42.853</c:v>
                </c:pt>
                <c:pt idx="2">
                  <c:v>33.578</c:v>
                </c:pt>
                <c:pt idx="3">
                  <c:v>38.57</c:v>
                </c:pt>
              </c:numCache>
            </c:numRef>
          </c:val>
        </c:ser>
        <c:ser>
          <c:idx val="1"/>
          <c:order val="1"/>
          <c:tx>
            <c:strRef>
              <c:f>'fig4-5_emp_dbl_bind'!$S$6</c:f>
              <c:strCache>
                <c:ptCount val="1"/>
                <c:pt idx="0">
                  <c:v>Double time-bind</c:v>
                </c:pt>
              </c:strCache>
            </c:strRef>
          </c:tx>
          <c:invertIfNegative val="0"/>
          <c:cat>
            <c:multiLvlStrRef>
              <c:f>'fig4-5_emp_dbl_bind'!$P$8:$Q$11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'fig4-5_emp_dbl_bind'!$S$8:$S$11</c:f>
              <c:numCache>
                <c:formatCode>0</c:formatCode>
                <c:ptCount val="4"/>
                <c:pt idx="0">
                  <c:v>7.54</c:v>
                </c:pt>
                <c:pt idx="1">
                  <c:v>19.21</c:v>
                </c:pt>
                <c:pt idx="2">
                  <c:v>1.224</c:v>
                </c:pt>
                <c:pt idx="3">
                  <c:v>6.455</c:v>
                </c:pt>
              </c:numCache>
            </c:numRef>
          </c:val>
        </c:ser>
        <c:ser>
          <c:idx val="2"/>
          <c:order val="2"/>
          <c:tx>
            <c:strRef>
              <c:f>'fig4-5_emp_dbl_bind'!$T$6</c:f>
              <c:strCache>
                <c:ptCount val="1"/>
                <c:pt idx="0">
                  <c:v>Time poverty</c:v>
                </c:pt>
              </c:strCache>
            </c:strRef>
          </c:tx>
          <c:invertIfNegative val="0"/>
          <c:cat>
            <c:multiLvlStrRef>
              <c:f>'fig4-5_emp_dbl_bind'!$P$8:$Q$11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'fig4-5_emp_dbl_bind'!$T$8:$T$11</c:f>
              <c:numCache>
                <c:formatCode>0</c:formatCode>
                <c:ptCount val="4"/>
                <c:pt idx="0">
                  <c:v>58.031</c:v>
                </c:pt>
                <c:pt idx="1">
                  <c:v>62.063</c:v>
                </c:pt>
                <c:pt idx="2">
                  <c:v>34.803</c:v>
                </c:pt>
                <c:pt idx="3">
                  <c:v>45.025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496810888"/>
        <c:axId val="496624600"/>
      </c:barChart>
      <c:catAx>
        <c:axId val="496810888"/>
        <c:scaling>
          <c:orientation val="minMax"/>
        </c:scaling>
        <c:delete val="0"/>
        <c:axPos val="l"/>
        <c:majorTickMark val="none"/>
        <c:minorTickMark val="none"/>
        <c:tickLblPos val="nextTo"/>
        <c:crossAx val="496624600"/>
        <c:crosses val="autoZero"/>
        <c:auto val="1"/>
        <c:lblAlgn val="ctr"/>
        <c:lblOffset val="100"/>
        <c:noMultiLvlLbl val="0"/>
      </c:catAx>
      <c:valAx>
        <c:axId val="496624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96810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Chile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'fig4-5_emp_dbl_bind'!$R$6</c:f>
              <c:strCache>
                <c:ptCount val="1"/>
                <c:pt idx="0">
                  <c:v>Employment-only time-bind</c:v>
                </c:pt>
              </c:strCache>
            </c:strRef>
          </c:tx>
          <c:invertIfNegative val="0"/>
          <c:cat>
            <c:multiLvlStrRef>
              <c:f>'fig4-5_emp_dbl_bind'!$P$13:$Q$16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'fig4-5_emp_dbl_bind'!$R$13:$R$16</c:f>
              <c:numCache>
                <c:formatCode>0</c:formatCode>
                <c:ptCount val="4"/>
                <c:pt idx="0">
                  <c:v>48.2</c:v>
                </c:pt>
                <c:pt idx="1">
                  <c:v>58.105</c:v>
                </c:pt>
                <c:pt idx="2">
                  <c:v>31.865</c:v>
                </c:pt>
                <c:pt idx="3">
                  <c:v>47.994</c:v>
                </c:pt>
              </c:numCache>
            </c:numRef>
          </c:val>
        </c:ser>
        <c:ser>
          <c:idx val="1"/>
          <c:order val="1"/>
          <c:tx>
            <c:strRef>
              <c:f>'fig4-5_emp_dbl_bind'!$S$6</c:f>
              <c:strCache>
                <c:ptCount val="1"/>
                <c:pt idx="0">
                  <c:v>Double time-bind</c:v>
                </c:pt>
              </c:strCache>
            </c:strRef>
          </c:tx>
          <c:invertIfNegative val="0"/>
          <c:cat>
            <c:multiLvlStrRef>
              <c:f>'fig4-5_emp_dbl_bind'!$P$13:$Q$16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'fig4-5_emp_dbl_bind'!$S$13:$S$16</c:f>
              <c:numCache>
                <c:formatCode>0</c:formatCode>
                <c:ptCount val="4"/>
                <c:pt idx="0">
                  <c:v>4.693</c:v>
                </c:pt>
                <c:pt idx="1">
                  <c:v>12.04</c:v>
                </c:pt>
                <c:pt idx="2">
                  <c:v>0.573</c:v>
                </c:pt>
                <c:pt idx="3">
                  <c:v>4.067</c:v>
                </c:pt>
              </c:numCache>
            </c:numRef>
          </c:val>
        </c:ser>
        <c:ser>
          <c:idx val="2"/>
          <c:order val="2"/>
          <c:tx>
            <c:strRef>
              <c:f>'fig4-5_emp_dbl_bind'!$T$6</c:f>
              <c:strCache>
                <c:ptCount val="1"/>
                <c:pt idx="0">
                  <c:v>Time poverty</c:v>
                </c:pt>
              </c:strCache>
            </c:strRef>
          </c:tx>
          <c:invertIfNegative val="0"/>
          <c:cat>
            <c:multiLvlStrRef>
              <c:f>'fig4-5_emp_dbl_bind'!$P$13:$Q$16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'fig4-5_emp_dbl_bind'!$T$13:$T$16</c:f>
              <c:numCache>
                <c:formatCode>0</c:formatCode>
                <c:ptCount val="4"/>
                <c:pt idx="0">
                  <c:v>52.892</c:v>
                </c:pt>
                <c:pt idx="1">
                  <c:v>70.145</c:v>
                </c:pt>
                <c:pt idx="2">
                  <c:v>32.439</c:v>
                </c:pt>
                <c:pt idx="3">
                  <c:v>52.06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3575768"/>
        <c:axId val="3615448"/>
      </c:barChart>
      <c:catAx>
        <c:axId val="3575768"/>
        <c:scaling>
          <c:orientation val="minMax"/>
        </c:scaling>
        <c:delete val="0"/>
        <c:axPos val="l"/>
        <c:majorTickMark val="none"/>
        <c:minorTickMark val="none"/>
        <c:tickLblPos val="nextTo"/>
        <c:crossAx val="3615448"/>
        <c:crosses val="autoZero"/>
        <c:auto val="1"/>
        <c:lblAlgn val="ctr"/>
        <c:lblOffset val="100"/>
        <c:noMultiLvlLbl val="0"/>
      </c:catAx>
      <c:valAx>
        <c:axId val="3615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3575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'fig4-5_emp_dbl_bind'!$R$6</c:f>
              <c:strCache>
                <c:ptCount val="1"/>
                <c:pt idx="0">
                  <c:v>Employment-only time-bind</c:v>
                </c:pt>
              </c:strCache>
            </c:strRef>
          </c:tx>
          <c:invertIfNegative val="0"/>
          <c:cat>
            <c:multiLvlStrRef>
              <c:f>'fig4-5_emp_dbl_bind'!$P$18:$Q$21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'fig4-5_emp_dbl_bind'!$R$18:$R$21</c:f>
              <c:numCache>
                <c:formatCode>0</c:formatCode>
                <c:ptCount val="4"/>
                <c:pt idx="0">
                  <c:v>38.248</c:v>
                </c:pt>
                <c:pt idx="1">
                  <c:v>51.996</c:v>
                </c:pt>
                <c:pt idx="2">
                  <c:v>34.638</c:v>
                </c:pt>
                <c:pt idx="3">
                  <c:v>52.591</c:v>
                </c:pt>
              </c:numCache>
            </c:numRef>
          </c:val>
        </c:ser>
        <c:ser>
          <c:idx val="1"/>
          <c:order val="1"/>
          <c:tx>
            <c:strRef>
              <c:f>'fig4-5_emp_dbl_bind'!$S$6</c:f>
              <c:strCache>
                <c:ptCount val="1"/>
                <c:pt idx="0">
                  <c:v>Double time-bind</c:v>
                </c:pt>
              </c:strCache>
            </c:strRef>
          </c:tx>
          <c:invertIfNegative val="0"/>
          <c:cat>
            <c:multiLvlStrRef>
              <c:f>'fig4-5_emp_dbl_bind'!$P$18:$Q$21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'fig4-5_emp_dbl_bind'!$S$18:$S$21</c:f>
              <c:numCache>
                <c:formatCode>0</c:formatCode>
                <c:ptCount val="4"/>
                <c:pt idx="0">
                  <c:v>2.242</c:v>
                </c:pt>
                <c:pt idx="1">
                  <c:v>12.801</c:v>
                </c:pt>
                <c:pt idx="2">
                  <c:v>0.536</c:v>
                </c:pt>
                <c:pt idx="3">
                  <c:v>4.519</c:v>
                </c:pt>
              </c:numCache>
            </c:numRef>
          </c:val>
        </c:ser>
        <c:ser>
          <c:idx val="2"/>
          <c:order val="2"/>
          <c:tx>
            <c:strRef>
              <c:f>'fig4-5_emp_dbl_bind'!$T$6</c:f>
              <c:strCache>
                <c:ptCount val="1"/>
                <c:pt idx="0">
                  <c:v>Time poverty</c:v>
                </c:pt>
              </c:strCache>
            </c:strRef>
          </c:tx>
          <c:invertIfNegative val="0"/>
          <c:cat>
            <c:multiLvlStrRef>
              <c:f>'fig4-5_emp_dbl_bind'!$P$18:$Q$21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'fig4-5_emp_dbl_bind'!$T$18:$T$21</c:f>
              <c:numCache>
                <c:formatCode>0</c:formatCode>
                <c:ptCount val="4"/>
                <c:pt idx="0">
                  <c:v>40.49</c:v>
                </c:pt>
                <c:pt idx="1">
                  <c:v>64.797</c:v>
                </c:pt>
                <c:pt idx="2">
                  <c:v>35.174</c:v>
                </c:pt>
                <c:pt idx="3">
                  <c:v>57.11000000000001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4083224"/>
        <c:axId val="536710056"/>
      </c:barChart>
      <c:catAx>
        <c:axId val="4083224"/>
        <c:scaling>
          <c:orientation val="minMax"/>
        </c:scaling>
        <c:delete val="0"/>
        <c:axPos val="l"/>
        <c:majorTickMark val="none"/>
        <c:minorTickMark val="none"/>
        <c:tickLblPos val="nextTo"/>
        <c:crossAx val="536710056"/>
        <c:crosses val="autoZero"/>
        <c:auto val="1"/>
        <c:lblAlgn val="ctr"/>
        <c:lblOffset val="100"/>
        <c:noMultiLvlLbl val="0"/>
      </c:catAx>
      <c:valAx>
        <c:axId val="536710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083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4-6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'fig4-6,7_povrate_emp_sex'!$D$2</c:f>
              <c:strCache>
                <c:ptCount val="1"/>
                <c:pt idx="0">
                  <c:v>LIMTIP Income-poor</c:v>
                </c:pt>
              </c:strCache>
            </c:strRef>
          </c:tx>
          <c:invertIfNegative val="0"/>
          <c:cat>
            <c:multiLvlStrRef>
              <c:f>'fig4-6,7_povrate_emp_sex'!$B$3:$C$8</c:f>
              <c:multiLvlStrCache>
                <c:ptCount val="6"/>
                <c:lvl>
                  <c:pt idx="0">
                    <c:v>Nonemployed</c:v>
                  </c:pt>
                  <c:pt idx="1">
                    <c:v>Employed</c:v>
                  </c:pt>
                  <c:pt idx="2">
                    <c:v>Nonemployed</c:v>
                  </c:pt>
                  <c:pt idx="3">
                    <c:v>Employed</c:v>
                  </c:pt>
                  <c:pt idx="4">
                    <c:v>Nonemployed</c:v>
                  </c:pt>
                  <c:pt idx="5">
                    <c:v>Employed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'fig4-6,7_povrate_emp_sex'!$D$3:$D$8</c:f>
              <c:numCache>
                <c:formatCode>0</c:formatCode>
                <c:ptCount val="6"/>
                <c:pt idx="0">
                  <c:v>17.03</c:v>
                </c:pt>
                <c:pt idx="1">
                  <c:v>10.5</c:v>
                </c:pt>
                <c:pt idx="2">
                  <c:v>22.5</c:v>
                </c:pt>
                <c:pt idx="3">
                  <c:v>13.25</c:v>
                </c:pt>
                <c:pt idx="4">
                  <c:v>54.18000000000001</c:v>
                </c:pt>
                <c:pt idx="5">
                  <c:v>47.64</c:v>
                </c:pt>
              </c:numCache>
            </c:numRef>
          </c:val>
        </c:ser>
        <c:ser>
          <c:idx val="1"/>
          <c:order val="1"/>
          <c:tx>
            <c:strRef>
              <c:f>'fig4-6,7_povrate_emp_sex'!$E$2</c:f>
              <c:strCache>
                <c:ptCount val="1"/>
                <c:pt idx="0">
                  <c:v>Official income-poor</c:v>
                </c:pt>
              </c:strCache>
            </c:strRef>
          </c:tx>
          <c:invertIfNegative val="0"/>
          <c:cat>
            <c:multiLvlStrRef>
              <c:f>'fig4-6,7_povrate_emp_sex'!$B$3:$C$8</c:f>
              <c:multiLvlStrCache>
                <c:ptCount val="6"/>
                <c:lvl>
                  <c:pt idx="0">
                    <c:v>Nonemployed</c:v>
                  </c:pt>
                  <c:pt idx="1">
                    <c:v>Employed</c:v>
                  </c:pt>
                  <c:pt idx="2">
                    <c:v>Nonemployed</c:v>
                  </c:pt>
                  <c:pt idx="3">
                    <c:v>Employed</c:v>
                  </c:pt>
                  <c:pt idx="4">
                    <c:v>Nonemployed</c:v>
                  </c:pt>
                  <c:pt idx="5">
                    <c:v>Employed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'fig4-6,7_povrate_emp_sex'!$E$3:$E$8</c:f>
              <c:numCache>
                <c:formatCode>0</c:formatCode>
                <c:ptCount val="6"/>
                <c:pt idx="0">
                  <c:v>12.16</c:v>
                </c:pt>
                <c:pt idx="1">
                  <c:v>4.6</c:v>
                </c:pt>
                <c:pt idx="2">
                  <c:v>16.92</c:v>
                </c:pt>
                <c:pt idx="3">
                  <c:v>6.34</c:v>
                </c:pt>
                <c:pt idx="4">
                  <c:v>48.77</c:v>
                </c:pt>
                <c:pt idx="5">
                  <c:v>36.91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2932968"/>
        <c:axId val="572935944"/>
      </c:barChart>
      <c:catAx>
        <c:axId val="572932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72935944"/>
        <c:crosses val="autoZero"/>
        <c:auto val="1"/>
        <c:lblAlgn val="ctr"/>
        <c:lblOffset val="100"/>
        <c:noMultiLvlLbl val="0"/>
      </c:catAx>
      <c:valAx>
        <c:axId val="57293594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572932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Argentina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'fig4-6,7_povrate_emp_sex'!$E$16</c:f>
              <c:strCache>
                <c:ptCount val="1"/>
                <c:pt idx="0">
                  <c:v>LIMTIP Income-poor</c:v>
                </c:pt>
              </c:strCache>
            </c:strRef>
          </c:tx>
          <c:invertIfNegative val="0"/>
          <c:cat>
            <c:multiLvlStrRef>
              <c:f>'fig4-6,7_povrate_emp_sex'!$C$17:$D$20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Nonemployed</c:v>
                  </c:pt>
                  <c:pt idx="2">
                    <c:v>Employed</c:v>
                  </c:pt>
                </c:lvl>
              </c:multiLvlStrCache>
            </c:multiLvlStrRef>
          </c:cat>
          <c:val>
            <c:numRef>
              <c:f>'fig4-6,7_povrate_emp_sex'!$E$17:$E$20</c:f>
              <c:numCache>
                <c:formatCode>0</c:formatCode>
                <c:ptCount val="4"/>
                <c:pt idx="0">
                  <c:v>20.7805</c:v>
                </c:pt>
                <c:pt idx="1">
                  <c:v>15.411</c:v>
                </c:pt>
                <c:pt idx="2">
                  <c:v>10.7517</c:v>
                </c:pt>
                <c:pt idx="3">
                  <c:v>10.2228</c:v>
                </c:pt>
              </c:numCache>
            </c:numRef>
          </c:val>
        </c:ser>
        <c:ser>
          <c:idx val="1"/>
          <c:order val="1"/>
          <c:tx>
            <c:strRef>
              <c:f>'fig4-6,7_povrate_emp_sex'!$F$16</c:f>
              <c:strCache>
                <c:ptCount val="1"/>
                <c:pt idx="0">
                  <c:v>Official income-poor</c:v>
                </c:pt>
              </c:strCache>
            </c:strRef>
          </c:tx>
          <c:invertIfNegative val="0"/>
          <c:cat>
            <c:multiLvlStrRef>
              <c:f>'fig4-6,7_povrate_emp_sex'!$C$17:$D$20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Nonemployed</c:v>
                  </c:pt>
                  <c:pt idx="2">
                    <c:v>Employed</c:v>
                  </c:pt>
                </c:lvl>
              </c:multiLvlStrCache>
            </c:multiLvlStrRef>
          </c:cat>
          <c:val>
            <c:numRef>
              <c:f>'fig4-6,7_povrate_emp_sex'!$F$17:$F$20</c:f>
              <c:numCache>
                <c:formatCode>0</c:formatCode>
                <c:ptCount val="4"/>
                <c:pt idx="0">
                  <c:v>15.4507</c:v>
                </c:pt>
                <c:pt idx="1">
                  <c:v>10.7388</c:v>
                </c:pt>
                <c:pt idx="2">
                  <c:v>4.9325</c:v>
                </c:pt>
                <c:pt idx="3">
                  <c:v>4.2213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2975720"/>
        <c:axId val="572978696"/>
      </c:barChart>
      <c:catAx>
        <c:axId val="572975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572978696"/>
        <c:crosses val="autoZero"/>
        <c:auto val="1"/>
        <c:lblAlgn val="ctr"/>
        <c:lblOffset val="100"/>
        <c:noMultiLvlLbl val="0"/>
      </c:catAx>
      <c:valAx>
        <c:axId val="57297869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572975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'fig4-6,7_povrate_emp_sex'!$E$16</c:f>
              <c:strCache>
                <c:ptCount val="1"/>
                <c:pt idx="0">
                  <c:v>LIMTIP Income-poor</c:v>
                </c:pt>
              </c:strCache>
            </c:strRef>
          </c:tx>
          <c:invertIfNegative val="0"/>
          <c:cat>
            <c:multiLvlStrRef>
              <c:f>'fig4-6,7_povrate_emp_sex'!$C$21:$D$24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Nonemployed</c:v>
                  </c:pt>
                  <c:pt idx="2">
                    <c:v>Employed</c:v>
                  </c:pt>
                </c:lvl>
              </c:multiLvlStrCache>
            </c:multiLvlStrRef>
          </c:cat>
          <c:val>
            <c:numRef>
              <c:f>'fig4-6,7_povrate_emp_sex'!$E$21:$E$24</c:f>
              <c:numCache>
                <c:formatCode>0</c:formatCode>
                <c:ptCount val="4"/>
                <c:pt idx="0">
                  <c:v>23.2255</c:v>
                </c:pt>
                <c:pt idx="1">
                  <c:v>22.2094</c:v>
                </c:pt>
                <c:pt idx="2">
                  <c:v>13.0733</c:v>
                </c:pt>
                <c:pt idx="3">
                  <c:v>13.4864</c:v>
                </c:pt>
              </c:numCache>
            </c:numRef>
          </c:val>
        </c:ser>
        <c:ser>
          <c:idx val="1"/>
          <c:order val="1"/>
          <c:tx>
            <c:strRef>
              <c:f>'fig4-6,7_povrate_emp_sex'!$F$16</c:f>
              <c:strCache>
                <c:ptCount val="1"/>
                <c:pt idx="0">
                  <c:v>Official income-poor</c:v>
                </c:pt>
              </c:strCache>
            </c:strRef>
          </c:tx>
          <c:invertIfNegative val="0"/>
          <c:cat>
            <c:multiLvlStrRef>
              <c:f>'fig4-6,7_povrate_emp_sex'!$C$21:$D$24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Nonemployed</c:v>
                  </c:pt>
                  <c:pt idx="2">
                    <c:v>Employed</c:v>
                  </c:pt>
                </c:lvl>
              </c:multiLvlStrCache>
            </c:multiLvlStrRef>
          </c:cat>
          <c:val>
            <c:numRef>
              <c:f>'fig4-6,7_povrate_emp_sex'!$F$21:$F$24</c:f>
              <c:numCache>
                <c:formatCode>0</c:formatCode>
                <c:ptCount val="4"/>
                <c:pt idx="0">
                  <c:v>18.3052</c:v>
                </c:pt>
                <c:pt idx="1">
                  <c:v>16.3651</c:v>
                </c:pt>
                <c:pt idx="2">
                  <c:v>6.5439</c:v>
                </c:pt>
                <c:pt idx="3">
                  <c:v>6.0683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9416"/>
        <c:axId val="3829032"/>
      </c:barChart>
      <c:catAx>
        <c:axId val="4079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3829032"/>
        <c:crosses val="autoZero"/>
        <c:auto val="1"/>
        <c:lblAlgn val="ctr"/>
        <c:lblOffset val="100"/>
        <c:noMultiLvlLbl val="0"/>
      </c:catAx>
      <c:valAx>
        <c:axId val="382903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40794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'fig4-6,7_povrate_emp_sex'!$E$16</c:f>
              <c:strCache>
                <c:ptCount val="1"/>
                <c:pt idx="0">
                  <c:v>LIMTIP Income-poor</c:v>
                </c:pt>
              </c:strCache>
            </c:strRef>
          </c:tx>
          <c:invertIfNegative val="0"/>
          <c:cat>
            <c:multiLvlStrRef>
              <c:f>'fig4-6,7_povrate_emp_sex'!$C$25:$D$28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Nonemployed</c:v>
                  </c:pt>
                  <c:pt idx="2">
                    <c:v>Employed</c:v>
                  </c:pt>
                </c:lvl>
              </c:multiLvlStrCache>
            </c:multiLvlStrRef>
          </c:cat>
          <c:val>
            <c:numRef>
              <c:f>'fig4-6,7_povrate_emp_sex'!$E$25:$E$28</c:f>
              <c:numCache>
                <c:formatCode>0</c:formatCode>
                <c:ptCount val="4"/>
                <c:pt idx="0">
                  <c:v>49.0178</c:v>
                </c:pt>
                <c:pt idx="1">
                  <c:v>55.738</c:v>
                </c:pt>
                <c:pt idx="2">
                  <c:v>49.1469</c:v>
                </c:pt>
                <c:pt idx="3">
                  <c:v>45.1788</c:v>
                </c:pt>
              </c:numCache>
            </c:numRef>
          </c:val>
        </c:ser>
        <c:ser>
          <c:idx val="1"/>
          <c:order val="1"/>
          <c:tx>
            <c:strRef>
              <c:f>'fig4-6,7_povrate_emp_sex'!$F$16</c:f>
              <c:strCache>
                <c:ptCount val="1"/>
                <c:pt idx="0">
                  <c:v>Official income-poor</c:v>
                </c:pt>
              </c:strCache>
            </c:strRef>
          </c:tx>
          <c:invertIfNegative val="0"/>
          <c:cat>
            <c:multiLvlStrRef>
              <c:f>'fig4-6,7_povrate_emp_sex'!$C$25:$D$28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Nonemployed</c:v>
                  </c:pt>
                  <c:pt idx="2">
                    <c:v>Employed</c:v>
                  </c:pt>
                </c:lvl>
              </c:multiLvlStrCache>
            </c:multiLvlStrRef>
          </c:cat>
          <c:val>
            <c:numRef>
              <c:f>'fig4-6,7_povrate_emp_sex'!$F$25:$F$28</c:f>
              <c:numCache>
                <c:formatCode>0</c:formatCode>
                <c:ptCount val="4"/>
                <c:pt idx="0">
                  <c:v>43.245</c:v>
                </c:pt>
                <c:pt idx="1">
                  <c:v>50.4272</c:v>
                </c:pt>
                <c:pt idx="2">
                  <c:v>39.51</c:v>
                </c:pt>
                <c:pt idx="3">
                  <c:v>32.6615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3037944"/>
        <c:axId val="573040920"/>
      </c:barChart>
      <c:catAx>
        <c:axId val="573037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573040920"/>
        <c:crosses val="autoZero"/>
        <c:auto val="1"/>
        <c:lblAlgn val="ctr"/>
        <c:lblOffset val="100"/>
        <c:noMultiLvlLbl val="0"/>
      </c:catAx>
      <c:valAx>
        <c:axId val="57304092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5730379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Argentina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'tab4-3_povcomp_emp_sex'!$D$24</c:f>
              <c:strCache>
                <c:ptCount val="1"/>
                <c:pt idx="0">
                  <c:v>Nonemployed 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'tab4-3_povcomp_emp_sex'!$E$24:$F$24</c:f>
              <c:numCache>
                <c:formatCode>0</c:formatCode>
                <c:ptCount val="2"/>
                <c:pt idx="0">
                  <c:v>20.5771</c:v>
                </c:pt>
                <c:pt idx="1">
                  <c:v>15.2998</c:v>
                </c:pt>
              </c:numCache>
            </c:numRef>
          </c:val>
        </c:ser>
        <c:ser>
          <c:idx val="1"/>
          <c:order val="1"/>
          <c:tx>
            <c:strRef>
              <c:f>'tab4-3_povcomp_emp_sex'!$D$25</c:f>
              <c:strCache>
                <c:ptCount val="1"/>
                <c:pt idx="0">
                  <c:v>Nonemployed women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'tab4-3_povcomp_emp_sex'!$E$25:$F$25</c:f>
              <c:numCache>
                <c:formatCode>0</c:formatCode>
                <c:ptCount val="2"/>
                <c:pt idx="0">
                  <c:v>33.2095</c:v>
                </c:pt>
                <c:pt idx="1">
                  <c:v>26.3472</c:v>
                </c:pt>
              </c:numCache>
            </c:numRef>
          </c:val>
        </c:ser>
        <c:ser>
          <c:idx val="2"/>
          <c:order val="2"/>
          <c:tx>
            <c:strRef>
              <c:f>'tab4-3_povcomp_emp_sex'!$D$26</c:f>
              <c:strCache>
                <c:ptCount val="1"/>
                <c:pt idx="0">
                  <c:v>Employed 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'tab4-3_povcomp_emp_sex'!$E$26:$F$26</c:f>
              <c:numCache>
                <c:formatCode>0</c:formatCode>
                <c:ptCount val="2"/>
                <c:pt idx="0">
                  <c:v>26.3001</c:v>
                </c:pt>
                <c:pt idx="1">
                  <c:v>31.6929</c:v>
                </c:pt>
              </c:numCache>
            </c:numRef>
          </c:val>
        </c:ser>
        <c:ser>
          <c:idx val="3"/>
          <c:order val="3"/>
          <c:tx>
            <c:strRef>
              <c:f>'tab4-3_povcomp_emp_sex'!$D$27</c:f>
              <c:strCache>
                <c:ptCount val="1"/>
                <c:pt idx="0">
                  <c:v>Employed women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'tab4-3_povcomp_emp_sex'!$E$27:$F$27</c:f>
              <c:numCache>
                <c:formatCode>0</c:formatCode>
                <c:ptCount val="2"/>
                <c:pt idx="0">
                  <c:v>19.9133</c:v>
                </c:pt>
                <c:pt idx="1">
                  <c:v>26.6601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575207656"/>
        <c:axId val="575210632"/>
      </c:barChart>
      <c:catAx>
        <c:axId val="575207656"/>
        <c:scaling>
          <c:orientation val="minMax"/>
        </c:scaling>
        <c:delete val="0"/>
        <c:axPos val="l"/>
        <c:majorTickMark val="none"/>
        <c:minorTickMark val="none"/>
        <c:tickLblPos val="nextTo"/>
        <c:crossAx val="575210632"/>
        <c:crosses val="autoZero"/>
        <c:auto val="1"/>
        <c:lblAlgn val="ctr"/>
        <c:lblOffset val="100"/>
        <c:noMultiLvlLbl val="0"/>
      </c:catAx>
      <c:valAx>
        <c:axId val="5752106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75207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'tab4-3_povcomp_emp_sex'!$D$28</c:f>
              <c:strCache>
                <c:ptCount val="1"/>
                <c:pt idx="0">
                  <c:v>Nonemployed 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'tab4-3_povcomp_emp_sex'!$E$28:$F$28</c:f>
              <c:numCache>
                <c:formatCode>0</c:formatCode>
                <c:ptCount val="2"/>
                <c:pt idx="0">
                  <c:v>18.4594</c:v>
                </c:pt>
                <c:pt idx="1">
                  <c:v>14.3116</c:v>
                </c:pt>
              </c:numCache>
            </c:numRef>
          </c:val>
        </c:ser>
        <c:ser>
          <c:idx val="1"/>
          <c:order val="1"/>
          <c:tx>
            <c:strRef>
              <c:f>'tab4-3_povcomp_emp_sex'!$D$29</c:f>
              <c:strCache>
                <c:ptCount val="1"/>
                <c:pt idx="0">
                  <c:v>Nonemployed women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'tab4-3_povcomp_emp_sex'!$E$29:$F$29</c:f>
              <c:numCache>
                <c:formatCode>0</c:formatCode>
                <c:ptCount val="2"/>
                <c:pt idx="0">
                  <c:v>41.0996</c:v>
                </c:pt>
                <c:pt idx="1">
                  <c:v>34.0827</c:v>
                </c:pt>
              </c:numCache>
            </c:numRef>
          </c:val>
        </c:ser>
        <c:ser>
          <c:idx val="2"/>
          <c:order val="2"/>
          <c:tx>
            <c:strRef>
              <c:f>'tab4-3_povcomp_emp_sex'!$D$30</c:f>
              <c:strCache>
                <c:ptCount val="1"/>
                <c:pt idx="0">
                  <c:v>Employed 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'tab4-3_povcomp_emp_sex'!$E$30:$F$30</c:f>
              <c:numCache>
                <c:formatCode>0</c:formatCode>
                <c:ptCount val="2"/>
                <c:pt idx="0">
                  <c:v>24.1438</c:v>
                </c:pt>
                <c:pt idx="1">
                  <c:v>29.4735</c:v>
                </c:pt>
              </c:numCache>
            </c:numRef>
          </c:val>
        </c:ser>
        <c:ser>
          <c:idx val="3"/>
          <c:order val="3"/>
          <c:tx>
            <c:strRef>
              <c:f>'tab4-3_povcomp_emp_sex'!$D$31</c:f>
              <c:strCache>
                <c:ptCount val="1"/>
                <c:pt idx="0">
                  <c:v>Employed women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'tab4-3_povcomp_emp_sex'!$E$31:$F$31</c:f>
              <c:numCache>
                <c:formatCode>0</c:formatCode>
                <c:ptCount val="2"/>
                <c:pt idx="0">
                  <c:v>16.2972</c:v>
                </c:pt>
                <c:pt idx="1">
                  <c:v>22.1322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575259432"/>
        <c:axId val="575330360"/>
      </c:barChart>
      <c:catAx>
        <c:axId val="575259432"/>
        <c:scaling>
          <c:orientation val="minMax"/>
        </c:scaling>
        <c:delete val="0"/>
        <c:axPos val="l"/>
        <c:majorTickMark val="none"/>
        <c:minorTickMark val="none"/>
        <c:tickLblPos val="nextTo"/>
        <c:crossAx val="575330360"/>
        <c:crosses val="autoZero"/>
        <c:auto val="1"/>
        <c:lblAlgn val="ctr"/>
        <c:lblOffset val="100"/>
        <c:noMultiLvlLbl val="0"/>
      </c:catAx>
      <c:valAx>
        <c:axId val="5753303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752594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'fig4-1_povrate_persons'!$C$4</c:f>
              <c:strCache>
                <c:ptCount val="1"/>
                <c:pt idx="0">
                  <c:v>Official</c:v>
                </c:pt>
              </c:strCache>
            </c:strRef>
          </c:tx>
          <c:invertIfNegative val="0"/>
          <c:cat>
            <c:strRef>
              <c:f>'fig4-1_povrate_persons'!$B$9:$B$12</c:f>
              <c:strCache>
                <c:ptCount val="4"/>
                <c:pt idx="0">
                  <c:v>Men</c:v>
                </c:pt>
                <c:pt idx="1">
                  <c:v>Women</c:v>
                </c:pt>
                <c:pt idx="2">
                  <c:v>Children</c:v>
                </c:pt>
                <c:pt idx="3">
                  <c:v>All</c:v>
                </c:pt>
              </c:strCache>
            </c:strRef>
          </c:cat>
          <c:val>
            <c:numRef>
              <c:f>'fig4-1_povrate_persons'!$C$9:$C$12</c:f>
              <c:numCache>
                <c:formatCode>0</c:formatCode>
                <c:ptCount val="4"/>
                <c:pt idx="0">
                  <c:v>9.091100000000001</c:v>
                </c:pt>
                <c:pt idx="1">
                  <c:v>11.0553</c:v>
                </c:pt>
                <c:pt idx="2">
                  <c:v>18.9935</c:v>
                </c:pt>
                <c:pt idx="3">
                  <c:v>12.6849</c:v>
                </c:pt>
              </c:numCache>
            </c:numRef>
          </c:val>
        </c:ser>
        <c:ser>
          <c:idx val="1"/>
          <c:order val="1"/>
          <c:tx>
            <c:strRef>
              <c:f>'fig4-1_povrate_persons'!$D$4</c:f>
              <c:strCache>
                <c:ptCount val="1"/>
                <c:pt idx="0">
                  <c:v>LIMTIP</c:v>
                </c:pt>
              </c:strCache>
            </c:strRef>
          </c:tx>
          <c:invertIfNegative val="0"/>
          <c:cat>
            <c:strRef>
              <c:f>'fig4-1_povrate_persons'!$B$9:$B$12</c:f>
              <c:strCache>
                <c:ptCount val="4"/>
                <c:pt idx="0">
                  <c:v>Men</c:v>
                </c:pt>
                <c:pt idx="1">
                  <c:v>Women</c:v>
                </c:pt>
                <c:pt idx="2">
                  <c:v>Children</c:v>
                </c:pt>
                <c:pt idx="3">
                  <c:v>All</c:v>
                </c:pt>
              </c:strCache>
            </c:strRef>
          </c:cat>
          <c:val>
            <c:numRef>
              <c:f>'fig4-1_povrate_persons'!$D$9:$D$12</c:f>
              <c:numCache>
                <c:formatCode>0</c:formatCode>
                <c:ptCount val="4"/>
                <c:pt idx="0">
                  <c:v>15.2137</c:v>
                </c:pt>
                <c:pt idx="1">
                  <c:v>17.596</c:v>
                </c:pt>
                <c:pt idx="2">
                  <c:v>29.3934</c:v>
                </c:pt>
                <c:pt idx="3">
                  <c:v>20.1982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5268968"/>
        <c:axId val="575271944"/>
      </c:barChart>
      <c:catAx>
        <c:axId val="575268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75271944"/>
        <c:crosses val="autoZero"/>
        <c:auto val="1"/>
        <c:lblAlgn val="ctr"/>
        <c:lblOffset val="100"/>
        <c:noMultiLvlLbl val="0"/>
      </c:catAx>
      <c:valAx>
        <c:axId val="57527194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575268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'tab4-3_povcomp_emp_sex'!$D$32</c:f>
              <c:strCache>
                <c:ptCount val="1"/>
                <c:pt idx="0">
                  <c:v>Nonemployed 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'tab4-3_povcomp_emp_sex'!$E$32:$F$32</c:f>
              <c:numCache>
                <c:formatCode>0</c:formatCode>
                <c:ptCount val="2"/>
                <c:pt idx="0">
                  <c:v>9.1738</c:v>
                </c:pt>
                <c:pt idx="1">
                  <c:v>8.591200000000001</c:v>
                </c:pt>
              </c:numCache>
            </c:numRef>
          </c:val>
        </c:ser>
        <c:ser>
          <c:idx val="1"/>
          <c:order val="1"/>
          <c:tx>
            <c:strRef>
              <c:f>'tab4-3_povcomp_emp_sex'!$D$33</c:f>
              <c:strCache>
                <c:ptCount val="1"/>
                <c:pt idx="0">
                  <c:v>Nonemployed women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'tab4-3_povcomp_emp_sex'!$E$33:$F$33</c:f>
              <c:numCache>
                <c:formatCode>0</c:formatCode>
                <c:ptCount val="2"/>
                <c:pt idx="0">
                  <c:v>35.5787</c:v>
                </c:pt>
                <c:pt idx="1">
                  <c:v>32.4908</c:v>
                </c:pt>
              </c:numCache>
            </c:numRef>
          </c:val>
        </c:ser>
        <c:ser>
          <c:idx val="2"/>
          <c:order val="2"/>
          <c:tx>
            <c:strRef>
              <c:f>'tab4-3_povcomp_emp_sex'!$D$34</c:f>
              <c:strCache>
                <c:ptCount val="1"/>
                <c:pt idx="0">
                  <c:v>Employed 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'tab4-3_povcomp_emp_sex'!$E$34:$F$34</c:f>
              <c:numCache>
                <c:formatCode>0</c:formatCode>
                <c:ptCount val="2"/>
                <c:pt idx="0">
                  <c:v>36.6644</c:v>
                </c:pt>
                <c:pt idx="1">
                  <c:v>37.6806</c:v>
                </c:pt>
              </c:numCache>
            </c:numRef>
          </c:val>
        </c:ser>
        <c:ser>
          <c:idx val="3"/>
          <c:order val="3"/>
          <c:tx>
            <c:strRef>
              <c:f>'tab4-3_povcomp_emp_sex'!$D$35</c:f>
              <c:strCache>
                <c:ptCount val="1"/>
                <c:pt idx="0">
                  <c:v>Employed women</c:v>
                </c:pt>
              </c:strCache>
            </c:strRef>
          </c:tx>
          <c:invertIfNegative val="0"/>
          <c:cat>
            <c:strRef>
              <c:f>'tab4-3_povcomp_emp_sex'!$E$23:$F$23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'tab4-3_povcomp_emp_sex'!$E$35:$F$35</c:f>
              <c:numCache>
                <c:formatCode>0</c:formatCode>
                <c:ptCount val="2"/>
                <c:pt idx="0">
                  <c:v>18.5831</c:v>
                </c:pt>
                <c:pt idx="1">
                  <c:v>21.2374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575005032"/>
        <c:axId val="575008008"/>
      </c:barChart>
      <c:catAx>
        <c:axId val="575005032"/>
        <c:scaling>
          <c:orientation val="minMax"/>
        </c:scaling>
        <c:delete val="0"/>
        <c:axPos val="l"/>
        <c:majorTickMark val="none"/>
        <c:minorTickMark val="none"/>
        <c:tickLblPos val="nextTo"/>
        <c:crossAx val="575008008"/>
        <c:crosses val="autoZero"/>
        <c:auto val="1"/>
        <c:lblAlgn val="ctr"/>
        <c:lblOffset val="100"/>
        <c:noMultiLvlLbl val="0"/>
      </c:catAx>
      <c:valAx>
        <c:axId val="5750080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75005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'tab4-6_pov_quint_sex'!$A$4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'tab4-6_pov_quint_sex'!$C$4:$D$4</c:f>
              <c:numCache>
                <c:formatCode>0</c:formatCode>
                <c:ptCount val="2"/>
                <c:pt idx="0">
                  <c:v>65.7971</c:v>
                </c:pt>
                <c:pt idx="1">
                  <c:v>46.1092</c:v>
                </c:pt>
              </c:numCache>
            </c:numRef>
          </c:val>
        </c:ser>
        <c:ser>
          <c:idx val="1"/>
          <c:order val="1"/>
          <c:tx>
            <c:strRef>
              <c:f>'tab4-6_pov_quint_sex'!$A$5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'tab4-6_pov_quint_sex'!$C$5:$D$5</c:f>
              <c:numCache>
                <c:formatCode>0</c:formatCode>
                <c:ptCount val="2"/>
                <c:pt idx="0">
                  <c:v>23.1703</c:v>
                </c:pt>
                <c:pt idx="1">
                  <c:v>28.3737</c:v>
                </c:pt>
              </c:numCache>
            </c:numRef>
          </c:val>
        </c:ser>
        <c:ser>
          <c:idx val="2"/>
          <c:order val="2"/>
          <c:tx>
            <c:strRef>
              <c:f>'tab4-6_pov_quint_sex'!$A$6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'tab4-6_pov_quint_sex'!$C$6:$D$6</c:f>
              <c:numCache>
                <c:formatCode>0</c:formatCode>
                <c:ptCount val="2"/>
                <c:pt idx="0">
                  <c:v>10.3836</c:v>
                </c:pt>
                <c:pt idx="1">
                  <c:v>20.8342</c:v>
                </c:pt>
              </c:numCache>
            </c:numRef>
          </c:val>
        </c:ser>
        <c:ser>
          <c:idx val="3"/>
          <c:order val="3"/>
          <c:tx>
            <c:strRef>
              <c:f>'tab4-6_pov_quint_sex'!$A$7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'tab4-6_pov_quint_sex'!$C$7:$D$7</c:f>
              <c:numCache>
                <c:formatCode>0</c:formatCode>
                <c:ptCount val="2"/>
                <c:pt idx="1">
                  <c:v>4.4482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36825192"/>
        <c:axId val="536828232"/>
      </c:barChart>
      <c:catAx>
        <c:axId val="536825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36828232"/>
        <c:crosses val="autoZero"/>
        <c:auto val="1"/>
        <c:lblAlgn val="ctr"/>
        <c:lblOffset val="100"/>
        <c:noMultiLvlLbl val="0"/>
      </c:catAx>
      <c:valAx>
        <c:axId val="536828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536825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'tab4-6_pov_quint_sex'!$A$12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'tab4-6_pov_quint_sex'!$C$12:$D$12</c:f>
              <c:numCache>
                <c:formatCode>0</c:formatCode>
                <c:ptCount val="2"/>
                <c:pt idx="0">
                  <c:v>58.7979</c:v>
                </c:pt>
                <c:pt idx="1">
                  <c:v>45.5661</c:v>
                </c:pt>
              </c:numCache>
            </c:numRef>
          </c:val>
        </c:ser>
        <c:ser>
          <c:idx val="1"/>
          <c:order val="1"/>
          <c:tx>
            <c:strRef>
              <c:f>'tab4-6_pov_quint_sex'!$A$13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'tab4-6_pov_quint_sex'!$C$13:$D$13</c:f>
              <c:numCache>
                <c:formatCode>0</c:formatCode>
                <c:ptCount val="2"/>
                <c:pt idx="0">
                  <c:v>30.81</c:v>
                </c:pt>
                <c:pt idx="1">
                  <c:v>34.8543</c:v>
                </c:pt>
              </c:numCache>
            </c:numRef>
          </c:val>
        </c:ser>
        <c:ser>
          <c:idx val="2"/>
          <c:order val="2"/>
          <c:tx>
            <c:strRef>
              <c:f>'tab4-6_pov_quint_sex'!$A$14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'tab4-6_pov_quint_sex'!$C$14:$D$14</c:f>
              <c:numCache>
                <c:formatCode>0</c:formatCode>
                <c:ptCount val="2"/>
                <c:pt idx="0">
                  <c:v>10.0546</c:v>
                </c:pt>
                <c:pt idx="1">
                  <c:v>16.7866</c:v>
                </c:pt>
              </c:numCache>
            </c:numRef>
          </c:val>
        </c:ser>
        <c:ser>
          <c:idx val="3"/>
          <c:order val="3"/>
          <c:tx>
            <c:strRef>
              <c:f>'tab4-6_pov_quint_sex'!$A$15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'tab4-6_pov_quint_sex'!$C$15:$D$15</c:f>
              <c:numCache>
                <c:formatCode>0</c:formatCode>
                <c:ptCount val="2"/>
                <c:pt idx="1">
                  <c:v>2.793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36628888"/>
        <c:axId val="536631928"/>
      </c:barChart>
      <c:catAx>
        <c:axId val="53662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36631928"/>
        <c:crosses val="autoZero"/>
        <c:auto val="1"/>
        <c:lblAlgn val="ctr"/>
        <c:lblOffset val="100"/>
        <c:noMultiLvlLbl val="0"/>
      </c:catAx>
      <c:valAx>
        <c:axId val="536631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36628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'tab4-6_pov_quint_sex'!$A$20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'tab4-6_pov_quint_sex'!$C$20:$D$20</c:f>
              <c:numCache>
                <c:formatCode>0</c:formatCode>
                <c:ptCount val="2"/>
                <c:pt idx="0">
                  <c:v>31.035</c:v>
                </c:pt>
                <c:pt idx="1">
                  <c:v>27.1243</c:v>
                </c:pt>
              </c:numCache>
            </c:numRef>
          </c:val>
        </c:ser>
        <c:ser>
          <c:idx val="1"/>
          <c:order val="1"/>
          <c:tx>
            <c:strRef>
              <c:f>'tab4-6_pov_quint_sex'!$A$21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'tab4-6_pov_quint_sex'!$C$21:$D$21</c:f>
              <c:numCache>
                <c:formatCode>0</c:formatCode>
                <c:ptCount val="2"/>
                <c:pt idx="0">
                  <c:v>30.5964</c:v>
                </c:pt>
                <c:pt idx="1">
                  <c:v>28.9886</c:v>
                </c:pt>
              </c:numCache>
            </c:numRef>
          </c:val>
        </c:ser>
        <c:ser>
          <c:idx val="2"/>
          <c:order val="2"/>
          <c:tx>
            <c:strRef>
              <c:f>'tab4-6_pov_quint_sex'!$A$22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'tab4-6_pov_quint_sex'!$C$22:$D$22</c:f>
              <c:numCache>
                <c:formatCode>0</c:formatCode>
                <c:ptCount val="2"/>
                <c:pt idx="0">
                  <c:v>23.6333</c:v>
                </c:pt>
                <c:pt idx="1">
                  <c:v>24.8589</c:v>
                </c:pt>
              </c:numCache>
            </c:numRef>
          </c:val>
        </c:ser>
        <c:ser>
          <c:idx val="3"/>
          <c:order val="3"/>
          <c:tx>
            <c:strRef>
              <c:f>'tab4-6_pov_quint_sex'!$A$23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'tab4-6_pov_quint_sex'!$C$23:$D$23</c:f>
              <c:numCache>
                <c:formatCode>0</c:formatCode>
                <c:ptCount val="2"/>
                <c:pt idx="0">
                  <c:v>13.3711</c:v>
                </c:pt>
                <c:pt idx="1">
                  <c:v>16.3406</c:v>
                </c:pt>
              </c:numCache>
            </c:numRef>
          </c:val>
        </c:ser>
        <c:ser>
          <c:idx val="4"/>
          <c:order val="4"/>
          <c:tx>
            <c:strRef>
              <c:f>'tab4-6_pov_quint_sex'!$A$24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'tab4-6_pov_quint_sex'!$C$3:$D$3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'tab4-6_pov_quint_sex'!$C$24:$D$24</c:f>
              <c:numCache>
                <c:formatCode>0</c:formatCode>
                <c:ptCount val="2"/>
                <c:pt idx="0">
                  <c:v>1.3643</c:v>
                </c:pt>
                <c:pt idx="1">
                  <c:v>2.6876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7668824"/>
        <c:axId val="577635656"/>
      </c:barChart>
      <c:catAx>
        <c:axId val="577668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77635656"/>
        <c:crosses val="autoZero"/>
        <c:auto val="1"/>
        <c:lblAlgn val="ctr"/>
        <c:lblOffset val="100"/>
        <c:noMultiLvlLbl val="0"/>
      </c:catAx>
      <c:valAx>
        <c:axId val="577635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577668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'tab4-6_pov_quint_sex'!$A$36</c:f>
              <c:strCache>
                <c:ptCount val="1"/>
                <c:pt idx="0">
                  <c:v>Q1-M</c:v>
                </c:pt>
              </c:strCache>
            </c:strRef>
          </c:tx>
          <c:invertIfNegative val="0"/>
          <c:cat>
            <c:strRef>
              <c:f>'tab4-6_pov_quint_sex'!$C$35:$D$35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'tab4-6_pov_quint_sex'!$C$36:$D$36</c:f>
              <c:numCache>
                <c:formatCode>0</c:formatCode>
                <c:ptCount val="2"/>
                <c:pt idx="0">
                  <c:v>30.046</c:v>
                </c:pt>
                <c:pt idx="1">
                  <c:v>18.7764</c:v>
                </c:pt>
              </c:numCache>
            </c:numRef>
          </c:val>
        </c:ser>
        <c:ser>
          <c:idx val="1"/>
          <c:order val="1"/>
          <c:tx>
            <c:strRef>
              <c:f>'tab4-6_pov_quint_sex'!$A$37</c:f>
              <c:strCache>
                <c:ptCount val="1"/>
                <c:pt idx="0">
                  <c:v>Q1-W</c:v>
                </c:pt>
              </c:strCache>
            </c:strRef>
          </c:tx>
          <c:invertIfNegative val="0"/>
          <c:cat>
            <c:strRef>
              <c:f>'tab4-6_pov_quint_sex'!$C$35:$D$35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'tab4-6_pov_quint_sex'!$C$37:$D$37</c:f>
              <c:numCache>
                <c:formatCode>0</c:formatCode>
                <c:ptCount val="2"/>
                <c:pt idx="0">
                  <c:v>35.7511</c:v>
                </c:pt>
                <c:pt idx="1">
                  <c:v>27.3328</c:v>
                </c:pt>
              </c:numCache>
            </c:numRef>
          </c:val>
        </c:ser>
        <c:ser>
          <c:idx val="2"/>
          <c:order val="2"/>
          <c:tx>
            <c:strRef>
              <c:f>'tab4-6_pov_quint_sex'!$A$38</c:f>
              <c:strCache>
                <c:ptCount val="1"/>
                <c:pt idx="0">
                  <c:v>Q2-M</c:v>
                </c:pt>
              </c:strCache>
            </c:strRef>
          </c:tx>
          <c:invertIfNegative val="0"/>
          <c:cat>
            <c:strRef>
              <c:f>'tab4-6_pov_quint_sex'!$C$35:$D$35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'tab4-6_pov_quint_sex'!$C$38:$D$38</c:f>
              <c:numCache>
                <c:formatCode>0</c:formatCode>
                <c:ptCount val="2"/>
                <c:pt idx="0">
                  <c:v>17.7403</c:v>
                </c:pt>
                <c:pt idx="1">
                  <c:v>17.5629</c:v>
                </c:pt>
              </c:numCache>
            </c:numRef>
          </c:val>
        </c:ser>
        <c:ser>
          <c:idx val="3"/>
          <c:order val="3"/>
          <c:tx>
            <c:strRef>
              <c:f>'tab4-6_pov_quint_sex'!$A$39</c:f>
              <c:strCache>
                <c:ptCount val="1"/>
                <c:pt idx="0">
                  <c:v>Q2-W</c:v>
                </c:pt>
              </c:strCache>
            </c:strRef>
          </c:tx>
          <c:invertIfNegative val="0"/>
          <c:cat>
            <c:strRef>
              <c:f>'tab4-6_pov_quint_sex'!$C$35:$D$35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'tab4-6_pov_quint_sex'!$C$39:$D$39</c:f>
              <c:numCache>
                <c:formatCode>0</c:formatCode>
                <c:ptCount val="2"/>
                <c:pt idx="0">
                  <c:v>5.43</c:v>
                </c:pt>
                <c:pt idx="1">
                  <c:v>10.8108</c:v>
                </c:pt>
              </c:numCache>
            </c:numRef>
          </c:val>
        </c:ser>
        <c:ser>
          <c:idx val="4"/>
          <c:order val="4"/>
          <c:tx>
            <c:strRef>
              <c:f>'tab4-6_pov_quint_sex'!$A$40</c:f>
              <c:strCache>
                <c:ptCount val="1"/>
                <c:pt idx="0">
                  <c:v>Q3-M</c:v>
                </c:pt>
              </c:strCache>
            </c:strRef>
          </c:tx>
          <c:invertIfNegative val="0"/>
          <c:cat>
            <c:strRef>
              <c:f>'tab4-6_pov_quint_sex'!$C$35:$D$35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'tab4-6_pov_quint_sex'!$C$40:$D$40</c:f>
              <c:numCache>
                <c:formatCode>0</c:formatCode>
                <c:ptCount val="2"/>
                <c:pt idx="0">
                  <c:v>8.4748</c:v>
                </c:pt>
                <c:pt idx="1">
                  <c:v>13.9724</c:v>
                </c:pt>
              </c:numCache>
            </c:numRef>
          </c:val>
        </c:ser>
        <c:ser>
          <c:idx val="5"/>
          <c:order val="5"/>
          <c:tx>
            <c:strRef>
              <c:f>'tab4-6_pov_quint_sex'!$A$41</c:f>
              <c:strCache>
                <c:ptCount val="1"/>
                <c:pt idx="0">
                  <c:v>Q3-W</c:v>
                </c:pt>
              </c:strCache>
            </c:strRef>
          </c:tx>
          <c:invertIfNegative val="0"/>
          <c:cat>
            <c:strRef>
              <c:f>'tab4-6_pov_quint_sex'!$C$35:$D$35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'tab4-6_pov_quint_sex'!$C$41:$D$41</c:f>
              <c:numCache>
                <c:formatCode>0</c:formatCode>
                <c:ptCount val="2"/>
                <c:pt idx="0">
                  <c:v>1.9089</c:v>
                </c:pt>
                <c:pt idx="1">
                  <c:v>6.8619</c:v>
                </c:pt>
              </c:numCache>
            </c:numRef>
          </c:val>
        </c:ser>
        <c:ser>
          <c:idx val="6"/>
          <c:order val="6"/>
          <c:tx>
            <c:strRef>
              <c:f>'tab4-6_pov_quint_sex'!$A$42</c:f>
              <c:strCache>
                <c:ptCount val="1"/>
                <c:pt idx="0">
                  <c:v>Q4</c:v>
                </c:pt>
              </c:strCache>
            </c:strRef>
          </c:tx>
          <c:invertIfNegative val="0"/>
          <c:cat>
            <c:strRef>
              <c:f>'tab4-6_pov_quint_sex'!$C$35:$D$35</c:f>
              <c:strCache>
                <c:ptCount val="2"/>
                <c:pt idx="0">
                  <c:v>Official income-poor</c:v>
                </c:pt>
                <c:pt idx="1">
                  <c:v>LIMTIP income-poor</c:v>
                </c:pt>
              </c:strCache>
            </c:strRef>
          </c:cat>
          <c:val>
            <c:numRef>
              <c:f>'tab4-6_pov_quint_sex'!$C$42:$D$42</c:f>
              <c:numCache>
                <c:formatCode>0</c:formatCode>
                <c:ptCount val="2"/>
                <c:pt idx="0">
                  <c:v>0.649</c:v>
                </c:pt>
                <c:pt idx="1">
                  <c:v>4.4482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7690568"/>
        <c:axId val="577689288"/>
      </c:barChart>
      <c:catAx>
        <c:axId val="577690568"/>
        <c:scaling>
          <c:orientation val="minMax"/>
        </c:scaling>
        <c:delete val="0"/>
        <c:axPos val="l"/>
        <c:majorTickMark val="out"/>
        <c:minorTickMark val="none"/>
        <c:tickLblPos val="nextTo"/>
        <c:crossAx val="577689288"/>
        <c:crosses val="autoZero"/>
        <c:auto val="1"/>
        <c:lblAlgn val="ctr"/>
        <c:lblOffset val="100"/>
        <c:noMultiLvlLbl val="0"/>
      </c:catAx>
      <c:valAx>
        <c:axId val="57768928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577690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'tab4-6_pov_quint_sex'!$A$46</c:f>
              <c:strCache>
                <c:ptCount val="1"/>
                <c:pt idx="0">
                  <c:v>Q1-M</c:v>
                </c:pt>
              </c:strCache>
            </c:strRef>
          </c:tx>
          <c:invertIfNegative val="0"/>
          <c:cat>
            <c:strRef>
              <c:f>'tab4-6_pov_quint_sex'!$C$35:$E$35</c:f>
              <c:strCache>
                <c:ptCount val="3"/>
                <c:pt idx="0">
                  <c:v>Official income-poor</c:v>
                </c:pt>
                <c:pt idx="1">
                  <c:v>LIMTIP income-poor</c:v>
                </c:pt>
                <c:pt idx="2">
                  <c:v>Time and income-poor</c:v>
                </c:pt>
              </c:strCache>
            </c:strRef>
          </c:cat>
          <c:val>
            <c:numRef>
              <c:f>'tab4-6_pov_quint_sex'!$C$46:$E$46</c:f>
              <c:numCache>
                <c:formatCode>0</c:formatCode>
                <c:ptCount val="3"/>
                <c:pt idx="0">
                  <c:v>28.6676</c:v>
                </c:pt>
                <c:pt idx="1">
                  <c:v>20.1916</c:v>
                </c:pt>
                <c:pt idx="2">
                  <c:v>14.7851</c:v>
                </c:pt>
              </c:numCache>
            </c:numRef>
          </c:val>
        </c:ser>
        <c:ser>
          <c:idx val="1"/>
          <c:order val="1"/>
          <c:tx>
            <c:strRef>
              <c:f>'tab4-6_pov_quint_sex'!$A$47</c:f>
              <c:strCache>
                <c:ptCount val="1"/>
                <c:pt idx="0">
                  <c:v>Q1-W</c:v>
                </c:pt>
              </c:strCache>
            </c:strRef>
          </c:tx>
          <c:invertIfNegative val="0"/>
          <c:cat>
            <c:strRef>
              <c:f>'tab4-6_pov_quint_sex'!$C$35:$E$35</c:f>
              <c:strCache>
                <c:ptCount val="3"/>
                <c:pt idx="0">
                  <c:v>Official income-poor</c:v>
                </c:pt>
                <c:pt idx="1">
                  <c:v>LIMTIP income-poor</c:v>
                </c:pt>
                <c:pt idx="2">
                  <c:v>Time and income-poor</c:v>
                </c:pt>
              </c:strCache>
            </c:strRef>
          </c:cat>
          <c:val>
            <c:numRef>
              <c:f>'tab4-6_pov_quint_sex'!$C$47:$E$47</c:f>
              <c:numCache>
                <c:formatCode>0</c:formatCode>
                <c:ptCount val="3"/>
                <c:pt idx="0">
                  <c:v>30.1303</c:v>
                </c:pt>
                <c:pt idx="1">
                  <c:v>25.3746</c:v>
                </c:pt>
                <c:pt idx="2">
                  <c:v>25.8852</c:v>
                </c:pt>
              </c:numCache>
            </c:numRef>
          </c:val>
        </c:ser>
        <c:ser>
          <c:idx val="2"/>
          <c:order val="2"/>
          <c:tx>
            <c:strRef>
              <c:f>'tab4-6_pov_quint_sex'!$A$48</c:f>
              <c:strCache>
                <c:ptCount val="1"/>
                <c:pt idx="0">
                  <c:v>Q2-M</c:v>
                </c:pt>
              </c:strCache>
            </c:strRef>
          </c:tx>
          <c:invertIfNegative val="0"/>
          <c:cat>
            <c:strRef>
              <c:f>'tab4-6_pov_quint_sex'!$C$35:$E$35</c:f>
              <c:strCache>
                <c:ptCount val="3"/>
                <c:pt idx="0">
                  <c:v>Official income-poor</c:v>
                </c:pt>
                <c:pt idx="1">
                  <c:v>LIMTIP income-poor</c:v>
                </c:pt>
                <c:pt idx="2">
                  <c:v>Time and income-poor</c:v>
                </c:pt>
              </c:strCache>
            </c:strRef>
          </c:cat>
          <c:val>
            <c:numRef>
              <c:f>'tab4-6_pov_quint_sex'!$C$48:$E$48</c:f>
              <c:numCache>
                <c:formatCode>0</c:formatCode>
                <c:ptCount val="3"/>
                <c:pt idx="0">
                  <c:v>23.362</c:v>
                </c:pt>
                <c:pt idx="1">
                  <c:v>21.8452</c:v>
                </c:pt>
                <c:pt idx="2">
                  <c:v>18.3979</c:v>
                </c:pt>
              </c:numCache>
            </c:numRef>
          </c:val>
        </c:ser>
        <c:ser>
          <c:idx val="3"/>
          <c:order val="3"/>
          <c:tx>
            <c:strRef>
              <c:f>'tab4-6_pov_quint_sex'!$A$49</c:f>
              <c:strCache>
                <c:ptCount val="1"/>
                <c:pt idx="0">
                  <c:v>Q2-W</c:v>
                </c:pt>
              </c:strCache>
            </c:strRef>
          </c:tx>
          <c:invertIfNegative val="0"/>
          <c:cat>
            <c:strRef>
              <c:f>'tab4-6_pov_quint_sex'!$C$35:$E$35</c:f>
              <c:strCache>
                <c:ptCount val="3"/>
                <c:pt idx="0">
                  <c:v>Official income-poor</c:v>
                </c:pt>
                <c:pt idx="1">
                  <c:v>LIMTIP income-poor</c:v>
                </c:pt>
                <c:pt idx="2">
                  <c:v>Time and income-poor</c:v>
                </c:pt>
              </c:strCache>
            </c:strRef>
          </c:cat>
          <c:val>
            <c:numRef>
              <c:f>'tab4-6_pov_quint_sex'!$C$49:$E$49</c:f>
              <c:numCache>
                <c:formatCode>0</c:formatCode>
                <c:ptCount val="3"/>
                <c:pt idx="0">
                  <c:v>7.4481</c:v>
                </c:pt>
                <c:pt idx="1">
                  <c:v>13.0091</c:v>
                </c:pt>
                <c:pt idx="2">
                  <c:v>18.1053</c:v>
                </c:pt>
              </c:numCache>
            </c:numRef>
          </c:val>
        </c:ser>
        <c:ser>
          <c:idx val="4"/>
          <c:order val="4"/>
          <c:tx>
            <c:strRef>
              <c:f>'tab4-6_pov_quint_sex'!$A$50</c:f>
              <c:strCache>
                <c:ptCount val="1"/>
                <c:pt idx="0">
                  <c:v>Q3-M</c:v>
                </c:pt>
              </c:strCache>
            </c:strRef>
          </c:tx>
          <c:invertIfNegative val="0"/>
          <c:cat>
            <c:strRef>
              <c:f>'tab4-6_pov_quint_sex'!$C$35:$E$35</c:f>
              <c:strCache>
                <c:ptCount val="3"/>
                <c:pt idx="0">
                  <c:v>Official income-poor</c:v>
                </c:pt>
                <c:pt idx="1">
                  <c:v>LIMTIP income-poor</c:v>
                </c:pt>
                <c:pt idx="2">
                  <c:v>Time and income-poor</c:v>
                </c:pt>
              </c:strCache>
            </c:strRef>
          </c:cat>
          <c:val>
            <c:numRef>
              <c:f>'tab4-6_pov_quint_sex'!$C$50:$E$50</c:f>
              <c:numCache>
                <c:formatCode>0</c:formatCode>
                <c:ptCount val="3"/>
                <c:pt idx="0">
                  <c:v>7.4307</c:v>
                </c:pt>
                <c:pt idx="1">
                  <c:v>12.9177</c:v>
                </c:pt>
                <c:pt idx="2">
                  <c:v>13.9817</c:v>
                </c:pt>
              </c:numCache>
            </c:numRef>
          </c:val>
        </c:ser>
        <c:ser>
          <c:idx val="5"/>
          <c:order val="5"/>
          <c:tx>
            <c:strRef>
              <c:f>'tab4-6_pov_quint_sex'!$A$51</c:f>
              <c:strCache>
                <c:ptCount val="1"/>
                <c:pt idx="0">
                  <c:v>Q3-W</c:v>
                </c:pt>
              </c:strCache>
            </c:strRef>
          </c:tx>
          <c:invertIfNegative val="0"/>
          <c:cat>
            <c:strRef>
              <c:f>'tab4-6_pov_quint_sex'!$C$35:$E$35</c:f>
              <c:strCache>
                <c:ptCount val="3"/>
                <c:pt idx="0">
                  <c:v>Official income-poor</c:v>
                </c:pt>
                <c:pt idx="1">
                  <c:v>LIMTIP income-poor</c:v>
                </c:pt>
                <c:pt idx="2">
                  <c:v>Time and income-poor</c:v>
                </c:pt>
              </c:strCache>
            </c:strRef>
          </c:cat>
          <c:val>
            <c:numRef>
              <c:f>'tab4-6_pov_quint_sex'!$C$51:$E$51</c:f>
              <c:numCache>
                <c:formatCode>0</c:formatCode>
                <c:ptCount val="3"/>
                <c:pt idx="0">
                  <c:v>2.6239</c:v>
                </c:pt>
                <c:pt idx="1">
                  <c:v>3.8688</c:v>
                </c:pt>
                <c:pt idx="2">
                  <c:v>4.9384</c:v>
                </c:pt>
              </c:numCache>
            </c:numRef>
          </c:val>
        </c:ser>
        <c:ser>
          <c:idx val="6"/>
          <c:order val="6"/>
          <c:tx>
            <c:strRef>
              <c:f>'tab4-6_pov_quint_sex'!$A$52</c:f>
              <c:strCache>
                <c:ptCount val="1"/>
                <c:pt idx="0">
                  <c:v>Q4</c:v>
                </c:pt>
              </c:strCache>
            </c:strRef>
          </c:tx>
          <c:invertIfNegative val="0"/>
          <c:cat>
            <c:strRef>
              <c:f>'tab4-6_pov_quint_sex'!$C$35:$E$35</c:f>
              <c:strCache>
                <c:ptCount val="3"/>
                <c:pt idx="0">
                  <c:v>Official income-poor</c:v>
                </c:pt>
                <c:pt idx="1">
                  <c:v>LIMTIP income-poor</c:v>
                </c:pt>
                <c:pt idx="2">
                  <c:v>Time and income-poor</c:v>
                </c:pt>
              </c:strCache>
            </c:strRef>
          </c:cat>
          <c:val>
            <c:numRef>
              <c:f>'tab4-6_pov_quint_sex'!$C$52:$E$52</c:f>
              <c:numCache>
                <c:formatCode>0</c:formatCode>
                <c:ptCount val="3"/>
                <c:pt idx="0">
                  <c:v>0.3374</c:v>
                </c:pt>
                <c:pt idx="1">
                  <c:v>2.793</c:v>
                </c:pt>
                <c:pt idx="2">
                  <c:v>3.9065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073736"/>
        <c:axId val="575076616"/>
      </c:barChart>
      <c:catAx>
        <c:axId val="575073736"/>
        <c:scaling>
          <c:orientation val="minMax"/>
        </c:scaling>
        <c:delete val="0"/>
        <c:axPos val="b"/>
        <c:majorTickMark val="out"/>
        <c:minorTickMark val="none"/>
        <c:tickLblPos val="nextTo"/>
        <c:crossAx val="575076616"/>
        <c:crosses val="autoZero"/>
        <c:auto val="1"/>
        <c:lblAlgn val="ctr"/>
        <c:lblOffset val="100"/>
        <c:noMultiLvlLbl val="0"/>
      </c:catAx>
      <c:valAx>
        <c:axId val="575076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5073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Argentina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415777436211375"/>
          <c:y val="0.0621852435112278"/>
          <c:w val="0.921314000053711"/>
          <c:h val="0.2325530475357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'fig4-8_limtip_emp_quint'!$D$9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val>
            <c:numRef>
              <c:f>'fig4-8_limtip_emp_quint'!$D$10:$D$14</c:f>
              <c:numCache>
                <c:formatCode>0</c:formatCode>
                <c:ptCount val="5"/>
                <c:pt idx="0">
                  <c:v>12.7325</c:v>
                </c:pt>
                <c:pt idx="1">
                  <c:v>11.1793</c:v>
                </c:pt>
                <c:pt idx="2">
                  <c:v>7.3891</c:v>
                </c:pt>
                <c:pt idx="3">
                  <c:v>1.7942</c:v>
                </c:pt>
                <c:pt idx="4">
                  <c:v>0.0673</c:v>
                </c:pt>
              </c:numCache>
            </c:numRef>
          </c:val>
        </c:ser>
        <c:ser>
          <c:idx val="1"/>
          <c:order val="1"/>
          <c:tx>
            <c:strRef>
              <c:f>'fig4-8_limtip_emp_quint'!$E$9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val>
            <c:numRef>
              <c:f>'fig4-8_limtip_emp_quint'!$E$10:$E$14</c:f>
              <c:numCache>
                <c:formatCode>0</c:formatCode>
                <c:ptCount val="5"/>
                <c:pt idx="0">
                  <c:v>16.5581</c:v>
                </c:pt>
                <c:pt idx="1">
                  <c:v>4.9015</c:v>
                </c:pt>
                <c:pt idx="2">
                  <c:v>2.0443</c:v>
                </c:pt>
                <c:pt idx="3">
                  <c:v>0.3897</c:v>
                </c:pt>
                <c:pt idx="4">
                  <c:v>0.0539</c:v>
                </c:pt>
              </c:numCache>
            </c:numRef>
          </c:val>
        </c:ser>
        <c:ser>
          <c:idx val="2"/>
          <c:order val="2"/>
          <c:tx>
            <c:strRef>
              <c:f>'fig4-8_limtip_emp_quint'!$F$9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val>
            <c:numRef>
              <c:f>'fig4-8_limtip_emp_quint'!$F$10:$F$14</c:f>
              <c:numCache>
                <c:formatCode>0</c:formatCode>
                <c:ptCount val="5"/>
                <c:pt idx="0">
                  <c:v>16.5641</c:v>
                </c:pt>
                <c:pt idx="1">
                  <c:v>32.3626</c:v>
                </c:pt>
                <c:pt idx="2">
                  <c:v>38.138</c:v>
                </c:pt>
                <c:pt idx="3">
                  <c:v>39.4214</c:v>
                </c:pt>
                <c:pt idx="4">
                  <c:v>46.3982</c:v>
                </c:pt>
              </c:numCache>
            </c:numRef>
          </c:val>
        </c:ser>
        <c:ser>
          <c:idx val="3"/>
          <c:order val="3"/>
          <c:tx>
            <c:strRef>
              <c:f>'fig4-8_limtip_emp_quint'!$G$9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val>
            <c:numRef>
              <c:f>'fig4-8_limtip_emp_quint'!$G$10:$G$14</c:f>
              <c:numCache>
                <c:formatCode>0</c:formatCode>
                <c:ptCount val="5"/>
                <c:pt idx="0">
                  <c:v>54.1452</c:v>
                </c:pt>
                <c:pt idx="1">
                  <c:v>51.5566</c:v>
                </c:pt>
                <c:pt idx="2">
                  <c:v>52.4287</c:v>
                </c:pt>
                <c:pt idx="3">
                  <c:v>58.3947</c:v>
                </c:pt>
                <c:pt idx="4">
                  <c:v>53.4807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163800"/>
        <c:axId val="575166920"/>
      </c:barChart>
      <c:catAx>
        <c:axId val="575163800"/>
        <c:scaling>
          <c:orientation val="minMax"/>
        </c:scaling>
        <c:delete val="0"/>
        <c:axPos val="l"/>
        <c:majorTickMark val="out"/>
        <c:minorTickMark val="none"/>
        <c:tickLblPos val="nextTo"/>
        <c:crossAx val="575166920"/>
        <c:crosses val="autoZero"/>
        <c:auto val="1"/>
        <c:lblAlgn val="ctr"/>
        <c:lblOffset val="100"/>
        <c:noMultiLvlLbl val="0"/>
      </c:catAx>
      <c:valAx>
        <c:axId val="575166920"/>
        <c:scaling>
          <c:orientation val="minMax"/>
          <c:max val="100.0"/>
        </c:scaling>
        <c:delete val="0"/>
        <c:axPos val="b"/>
        <c:minorGridlines/>
        <c:numFmt formatCode="0" sourceLinked="1"/>
        <c:majorTickMark val="out"/>
        <c:minorTickMark val="none"/>
        <c:tickLblPos val="nextTo"/>
        <c:crossAx val="575163800"/>
        <c:crosses val="autoZero"/>
        <c:crossBetween val="between"/>
        <c:majorUnit val="10.0"/>
        <c:minorUnit val="5.0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'fig4-8_limtip_emp_quint'!$D$9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val>
            <c:numRef>
              <c:f>'fig4-8_limtip_emp_quint'!$D$19:$D$23</c:f>
              <c:numCache>
                <c:formatCode>0</c:formatCode>
                <c:ptCount val="5"/>
                <c:pt idx="0">
                  <c:v>17.6474</c:v>
                </c:pt>
                <c:pt idx="1">
                  <c:v>13.8643</c:v>
                </c:pt>
                <c:pt idx="2">
                  <c:v>7.4948</c:v>
                </c:pt>
                <c:pt idx="3">
                  <c:v>1.5446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'fig4-8_limtip_emp_quint'!$E$9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val>
            <c:numRef>
              <c:f>'fig4-8_limtip_emp_quint'!$E$19:$E$23</c:f>
              <c:numCache>
                <c:formatCode>0</c:formatCode>
                <c:ptCount val="5"/>
                <c:pt idx="0">
                  <c:v>15.1463</c:v>
                </c:pt>
                <c:pt idx="1">
                  <c:v>8.0925</c:v>
                </c:pt>
                <c:pt idx="2">
                  <c:v>3.5344</c:v>
                </c:pt>
                <c:pt idx="3">
                  <c:v>0.287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'fig4-8_limtip_emp_quint'!$F$9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val>
            <c:numRef>
              <c:f>'fig4-8_limtip_emp_quint'!$F$19:$F$23</c:f>
              <c:numCache>
                <c:formatCode>0</c:formatCode>
                <c:ptCount val="5"/>
                <c:pt idx="0">
                  <c:v>19.002</c:v>
                </c:pt>
                <c:pt idx="1">
                  <c:v>31.7605</c:v>
                </c:pt>
                <c:pt idx="2">
                  <c:v>35.2949</c:v>
                </c:pt>
                <c:pt idx="3">
                  <c:v>43.2277</c:v>
                </c:pt>
                <c:pt idx="4">
                  <c:v>45.8765</c:v>
                </c:pt>
              </c:numCache>
            </c:numRef>
          </c:val>
        </c:ser>
        <c:ser>
          <c:idx val="3"/>
          <c:order val="3"/>
          <c:tx>
            <c:strRef>
              <c:f>'fig4-8_limtip_emp_quint'!$G$9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val>
            <c:numRef>
              <c:f>'fig4-8_limtip_emp_quint'!$G$19:$G$23</c:f>
              <c:numCache>
                <c:formatCode>0</c:formatCode>
                <c:ptCount val="5"/>
                <c:pt idx="0">
                  <c:v>48.2044</c:v>
                </c:pt>
                <c:pt idx="1">
                  <c:v>46.2827</c:v>
                </c:pt>
                <c:pt idx="2">
                  <c:v>53.6759</c:v>
                </c:pt>
                <c:pt idx="3">
                  <c:v>54.9407</c:v>
                </c:pt>
                <c:pt idx="4">
                  <c:v>54.1235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0482264"/>
        <c:axId val="550485384"/>
      </c:barChart>
      <c:catAx>
        <c:axId val="550482264"/>
        <c:scaling>
          <c:orientation val="minMax"/>
        </c:scaling>
        <c:delete val="0"/>
        <c:axPos val="l"/>
        <c:majorTickMark val="out"/>
        <c:minorTickMark val="none"/>
        <c:tickLblPos val="nextTo"/>
        <c:crossAx val="550485384"/>
        <c:crosses val="autoZero"/>
        <c:auto val="1"/>
        <c:lblAlgn val="ctr"/>
        <c:lblOffset val="100"/>
        <c:noMultiLvlLbl val="0"/>
      </c:catAx>
      <c:valAx>
        <c:axId val="550485384"/>
        <c:scaling>
          <c:orientation val="minMax"/>
          <c:max val="100.0"/>
        </c:scaling>
        <c:delete val="0"/>
        <c:axPos val="b"/>
        <c:minorGridlines/>
        <c:numFmt formatCode="0" sourceLinked="1"/>
        <c:majorTickMark val="out"/>
        <c:minorTickMark val="none"/>
        <c:tickLblPos val="nextTo"/>
        <c:crossAx val="550482264"/>
        <c:crosses val="autoZero"/>
        <c:crossBetween val="between"/>
        <c:majorUnit val="10.0"/>
        <c:minorUnit val="5.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'fig4-8_limtip_emp_quint'!$D$9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val>
            <c:numRef>
              <c:f>'fig4-8_limtip_emp_quint'!$D$28:$D$32</c:f>
              <c:numCache>
                <c:formatCode>0</c:formatCode>
                <c:ptCount val="5"/>
                <c:pt idx="0">
                  <c:v>34.005</c:v>
                </c:pt>
                <c:pt idx="1">
                  <c:v>34.4356</c:v>
                </c:pt>
                <c:pt idx="2">
                  <c:v>29.3468</c:v>
                </c:pt>
                <c:pt idx="3">
                  <c:v>18.8994</c:v>
                </c:pt>
                <c:pt idx="4">
                  <c:v>3.6688</c:v>
                </c:pt>
              </c:numCache>
            </c:numRef>
          </c:val>
        </c:ser>
        <c:ser>
          <c:idx val="1"/>
          <c:order val="1"/>
          <c:tx>
            <c:strRef>
              <c:f>'fig4-8_limtip_emp_quint'!$E$9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val>
            <c:numRef>
              <c:f>'fig4-8_limtip_emp_quint'!$E$28:$E$32</c:f>
              <c:numCache>
                <c:formatCode>0</c:formatCode>
                <c:ptCount val="5"/>
                <c:pt idx="0">
                  <c:v>41.2223</c:v>
                </c:pt>
                <c:pt idx="1">
                  <c:v>36.0217</c:v>
                </c:pt>
                <c:pt idx="2">
                  <c:v>27.7651</c:v>
                </c:pt>
                <c:pt idx="3">
                  <c:v>17.8243</c:v>
                </c:pt>
                <c:pt idx="4">
                  <c:v>2.3449</c:v>
                </c:pt>
              </c:numCache>
            </c:numRef>
          </c:val>
        </c:ser>
        <c:ser>
          <c:idx val="2"/>
          <c:order val="2"/>
          <c:tx>
            <c:strRef>
              <c:f>'fig4-8_limtip_emp_quint'!$F$9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val>
            <c:numRef>
              <c:f>'fig4-8_limtip_emp_quint'!$F$28:$F$32</c:f>
              <c:numCache>
                <c:formatCode>0</c:formatCode>
                <c:ptCount val="5"/>
                <c:pt idx="0">
                  <c:v>8.5562</c:v>
                </c:pt>
                <c:pt idx="1">
                  <c:v>10.9388</c:v>
                </c:pt>
                <c:pt idx="2">
                  <c:v>18.2896</c:v>
                </c:pt>
                <c:pt idx="3">
                  <c:v>27.8482</c:v>
                </c:pt>
                <c:pt idx="4">
                  <c:v>45.463</c:v>
                </c:pt>
              </c:numCache>
            </c:numRef>
          </c:val>
        </c:ser>
        <c:ser>
          <c:idx val="3"/>
          <c:order val="3"/>
          <c:tx>
            <c:strRef>
              <c:f>'fig4-8_limtip_emp_quint'!$G$9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val>
            <c:numRef>
              <c:f>'fig4-8_limtip_emp_quint'!$G$28:$G$32</c:f>
              <c:numCache>
                <c:formatCode>0</c:formatCode>
                <c:ptCount val="5"/>
                <c:pt idx="0">
                  <c:v>16.2164</c:v>
                </c:pt>
                <c:pt idx="1">
                  <c:v>18.6039</c:v>
                </c:pt>
                <c:pt idx="2">
                  <c:v>24.5985</c:v>
                </c:pt>
                <c:pt idx="3">
                  <c:v>35.428</c:v>
                </c:pt>
                <c:pt idx="4">
                  <c:v>48.5232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596728"/>
        <c:axId val="575599848"/>
      </c:barChart>
      <c:catAx>
        <c:axId val="575596728"/>
        <c:scaling>
          <c:orientation val="minMax"/>
        </c:scaling>
        <c:delete val="0"/>
        <c:axPos val="l"/>
        <c:majorTickMark val="out"/>
        <c:minorTickMark val="none"/>
        <c:tickLblPos val="nextTo"/>
        <c:crossAx val="575599848"/>
        <c:crosses val="autoZero"/>
        <c:auto val="1"/>
        <c:lblAlgn val="ctr"/>
        <c:lblOffset val="100"/>
        <c:noMultiLvlLbl val="0"/>
      </c:catAx>
      <c:valAx>
        <c:axId val="575599848"/>
        <c:scaling>
          <c:orientation val="minMax"/>
          <c:max val="100.0"/>
        </c:scaling>
        <c:delete val="0"/>
        <c:axPos val="b"/>
        <c:minorGridlines/>
        <c:numFmt formatCode="0" sourceLinked="1"/>
        <c:majorTickMark val="out"/>
        <c:minorTickMark val="none"/>
        <c:tickLblPos val="nextTo"/>
        <c:crossAx val="575596728"/>
        <c:crosses val="autoZero"/>
        <c:crossBetween val="between"/>
        <c:majorUnit val="10.0"/>
        <c:minorUnit val="5.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Argentina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'fig4-8_limtip_emp_quint'!$D$9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val>
            <c:numRef>
              <c:f>'fig4-8_limtip_emp_quint'!$D$10:$D$14</c:f>
              <c:numCache>
                <c:formatCode>0</c:formatCode>
                <c:ptCount val="5"/>
                <c:pt idx="0">
                  <c:v>12.7325</c:v>
                </c:pt>
                <c:pt idx="1">
                  <c:v>11.1793</c:v>
                </c:pt>
                <c:pt idx="2">
                  <c:v>7.3891</c:v>
                </c:pt>
                <c:pt idx="3">
                  <c:v>1.7942</c:v>
                </c:pt>
                <c:pt idx="4">
                  <c:v>0.0673</c:v>
                </c:pt>
              </c:numCache>
            </c:numRef>
          </c:val>
        </c:ser>
        <c:ser>
          <c:idx val="1"/>
          <c:order val="1"/>
          <c:tx>
            <c:strRef>
              <c:f>'fig4-8_limtip_emp_quint'!$E$9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val>
            <c:numRef>
              <c:f>'fig4-8_limtip_emp_quint'!$E$10:$E$14</c:f>
              <c:numCache>
                <c:formatCode>0</c:formatCode>
                <c:ptCount val="5"/>
                <c:pt idx="0">
                  <c:v>16.5581</c:v>
                </c:pt>
                <c:pt idx="1">
                  <c:v>4.9015</c:v>
                </c:pt>
                <c:pt idx="2">
                  <c:v>2.0443</c:v>
                </c:pt>
                <c:pt idx="3">
                  <c:v>0.3897</c:v>
                </c:pt>
                <c:pt idx="4">
                  <c:v>0.0539</c:v>
                </c:pt>
              </c:numCache>
            </c:numRef>
          </c:val>
        </c:ser>
        <c:ser>
          <c:idx val="2"/>
          <c:order val="2"/>
          <c:tx>
            <c:strRef>
              <c:f>'fig4-8_limtip_emp_quint'!$F$9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val>
            <c:numRef>
              <c:f>'fig4-8_limtip_emp_quint'!$F$10:$F$14</c:f>
              <c:numCache>
                <c:formatCode>0</c:formatCode>
                <c:ptCount val="5"/>
                <c:pt idx="0">
                  <c:v>16.5641</c:v>
                </c:pt>
                <c:pt idx="1">
                  <c:v>32.3626</c:v>
                </c:pt>
                <c:pt idx="2">
                  <c:v>38.138</c:v>
                </c:pt>
                <c:pt idx="3">
                  <c:v>39.4214</c:v>
                </c:pt>
                <c:pt idx="4">
                  <c:v>46.3982</c:v>
                </c:pt>
              </c:numCache>
            </c:numRef>
          </c:val>
        </c:ser>
        <c:ser>
          <c:idx val="3"/>
          <c:order val="3"/>
          <c:tx>
            <c:strRef>
              <c:f>'fig4-8_limtip_emp_quint'!$G$9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val>
            <c:numRef>
              <c:f>'fig4-8_limtip_emp_quint'!$G$10:$G$14</c:f>
              <c:numCache>
                <c:formatCode>0</c:formatCode>
                <c:ptCount val="5"/>
                <c:pt idx="0">
                  <c:v>54.1452</c:v>
                </c:pt>
                <c:pt idx="1">
                  <c:v>51.5566</c:v>
                </c:pt>
                <c:pt idx="2">
                  <c:v>52.4287</c:v>
                </c:pt>
                <c:pt idx="3">
                  <c:v>58.3947</c:v>
                </c:pt>
                <c:pt idx="4">
                  <c:v>53.4807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7630184"/>
        <c:axId val="577626808"/>
      </c:barChart>
      <c:catAx>
        <c:axId val="577630184"/>
        <c:scaling>
          <c:orientation val="minMax"/>
        </c:scaling>
        <c:delete val="0"/>
        <c:axPos val="l"/>
        <c:majorTickMark val="out"/>
        <c:minorTickMark val="none"/>
        <c:tickLblPos val="nextTo"/>
        <c:crossAx val="577626808"/>
        <c:crosses val="autoZero"/>
        <c:auto val="1"/>
        <c:lblAlgn val="ctr"/>
        <c:lblOffset val="100"/>
        <c:noMultiLvlLbl val="0"/>
      </c:catAx>
      <c:valAx>
        <c:axId val="577626808"/>
        <c:scaling>
          <c:orientation val="minMax"/>
          <c:max val="100.0"/>
        </c:scaling>
        <c:delete val="0"/>
        <c:axPos val="b"/>
        <c:minorGridlines/>
        <c:numFmt formatCode="0" sourceLinked="1"/>
        <c:majorTickMark val="out"/>
        <c:minorTickMark val="none"/>
        <c:tickLblPos val="nextTo"/>
        <c:crossAx val="577630184"/>
        <c:crosses val="autoZero"/>
        <c:crossBetween val="between"/>
        <c:majorUnit val="10.0"/>
        <c:minorUnit val="5.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'fig4-1_povrate_persons'!$C$4</c:f>
              <c:strCache>
                <c:ptCount val="1"/>
                <c:pt idx="0">
                  <c:v>Official</c:v>
                </c:pt>
              </c:strCache>
            </c:strRef>
          </c:tx>
          <c:invertIfNegative val="0"/>
          <c:cat>
            <c:strRef>
              <c:f>'fig4-1_povrate_persons'!$B$13:$B$16</c:f>
              <c:strCache>
                <c:ptCount val="4"/>
                <c:pt idx="0">
                  <c:v>Men</c:v>
                </c:pt>
                <c:pt idx="1">
                  <c:v>Women</c:v>
                </c:pt>
                <c:pt idx="2">
                  <c:v>Children</c:v>
                </c:pt>
                <c:pt idx="3">
                  <c:v>All</c:v>
                </c:pt>
              </c:strCache>
            </c:strRef>
          </c:cat>
          <c:val>
            <c:numRef>
              <c:f>'fig4-1_povrate_persons'!$C$13:$C$16</c:f>
              <c:numCache>
                <c:formatCode>0</c:formatCode>
                <c:ptCount val="4"/>
                <c:pt idx="0">
                  <c:v>40.4987</c:v>
                </c:pt>
                <c:pt idx="1">
                  <c:v>42.513</c:v>
                </c:pt>
                <c:pt idx="2">
                  <c:v>56.8583</c:v>
                </c:pt>
                <c:pt idx="3">
                  <c:v>47.1177</c:v>
                </c:pt>
              </c:numCache>
            </c:numRef>
          </c:val>
        </c:ser>
        <c:ser>
          <c:idx val="1"/>
          <c:order val="1"/>
          <c:tx>
            <c:strRef>
              <c:f>'fig4-1_povrate_persons'!$D$4</c:f>
              <c:strCache>
                <c:ptCount val="1"/>
                <c:pt idx="0">
                  <c:v>LIMTIP</c:v>
                </c:pt>
              </c:strCache>
            </c:strRef>
          </c:tx>
          <c:invertIfNegative val="0"/>
          <c:cat>
            <c:strRef>
              <c:f>'fig4-1_povrate_persons'!$B$13:$B$16</c:f>
              <c:strCache>
                <c:ptCount val="4"/>
                <c:pt idx="0">
                  <c:v>Men</c:v>
                </c:pt>
                <c:pt idx="1">
                  <c:v>Women</c:v>
                </c:pt>
                <c:pt idx="2">
                  <c:v>Children</c:v>
                </c:pt>
                <c:pt idx="3">
                  <c:v>All</c:v>
                </c:pt>
              </c:strCache>
            </c:strRef>
          </c:cat>
          <c:val>
            <c:numRef>
              <c:f>'fig4-1_povrate_persons'!$D$13:$D$16</c:f>
              <c:numCache>
                <c:formatCode>0</c:formatCode>
                <c:ptCount val="4"/>
                <c:pt idx="0">
                  <c:v>49.2672</c:v>
                </c:pt>
                <c:pt idx="1">
                  <c:v>50.8761</c:v>
                </c:pt>
                <c:pt idx="2">
                  <c:v>66.5736</c:v>
                </c:pt>
                <c:pt idx="3">
                  <c:v>56.0938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5565224"/>
        <c:axId val="575568200"/>
      </c:barChart>
      <c:catAx>
        <c:axId val="575565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575568200"/>
        <c:crosses val="autoZero"/>
        <c:auto val="1"/>
        <c:lblAlgn val="ctr"/>
        <c:lblOffset val="100"/>
        <c:noMultiLvlLbl val="0"/>
      </c:catAx>
      <c:valAx>
        <c:axId val="5755682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575565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'fig4-8_limtip_emp_quint'!$D$9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val>
            <c:numRef>
              <c:f>'fig4-8_limtip_emp_quint'!$D$19:$D$23</c:f>
              <c:numCache>
                <c:formatCode>0</c:formatCode>
                <c:ptCount val="5"/>
                <c:pt idx="0">
                  <c:v>17.6474</c:v>
                </c:pt>
                <c:pt idx="1">
                  <c:v>13.8643</c:v>
                </c:pt>
                <c:pt idx="2">
                  <c:v>7.4948</c:v>
                </c:pt>
                <c:pt idx="3">
                  <c:v>1.5446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'fig4-8_limtip_emp_quint'!$E$9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val>
            <c:numRef>
              <c:f>'fig4-8_limtip_emp_quint'!$E$19:$E$23</c:f>
              <c:numCache>
                <c:formatCode>0</c:formatCode>
                <c:ptCount val="5"/>
                <c:pt idx="0">
                  <c:v>15.1463</c:v>
                </c:pt>
                <c:pt idx="1">
                  <c:v>8.0925</c:v>
                </c:pt>
                <c:pt idx="2">
                  <c:v>3.5344</c:v>
                </c:pt>
                <c:pt idx="3">
                  <c:v>0.287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'fig4-8_limtip_emp_quint'!$F$9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val>
            <c:numRef>
              <c:f>'fig4-8_limtip_emp_quint'!$F$19:$F$23</c:f>
              <c:numCache>
                <c:formatCode>0</c:formatCode>
                <c:ptCount val="5"/>
                <c:pt idx="0">
                  <c:v>19.002</c:v>
                </c:pt>
                <c:pt idx="1">
                  <c:v>31.7605</c:v>
                </c:pt>
                <c:pt idx="2">
                  <c:v>35.2949</c:v>
                </c:pt>
                <c:pt idx="3">
                  <c:v>43.2277</c:v>
                </c:pt>
                <c:pt idx="4">
                  <c:v>45.8765</c:v>
                </c:pt>
              </c:numCache>
            </c:numRef>
          </c:val>
        </c:ser>
        <c:ser>
          <c:idx val="3"/>
          <c:order val="3"/>
          <c:tx>
            <c:strRef>
              <c:f>'fig4-8_limtip_emp_quint'!$G$9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val>
            <c:numRef>
              <c:f>'fig4-8_limtip_emp_quint'!$G$19:$G$23</c:f>
              <c:numCache>
                <c:formatCode>0</c:formatCode>
                <c:ptCount val="5"/>
                <c:pt idx="0">
                  <c:v>48.2044</c:v>
                </c:pt>
                <c:pt idx="1">
                  <c:v>46.2827</c:v>
                </c:pt>
                <c:pt idx="2">
                  <c:v>53.6759</c:v>
                </c:pt>
                <c:pt idx="3">
                  <c:v>54.9407</c:v>
                </c:pt>
                <c:pt idx="4">
                  <c:v>54.1235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7580344"/>
        <c:axId val="577578696"/>
      </c:barChart>
      <c:catAx>
        <c:axId val="577580344"/>
        <c:scaling>
          <c:orientation val="minMax"/>
        </c:scaling>
        <c:delete val="0"/>
        <c:axPos val="l"/>
        <c:majorTickMark val="out"/>
        <c:minorTickMark val="none"/>
        <c:tickLblPos val="nextTo"/>
        <c:crossAx val="577578696"/>
        <c:crosses val="autoZero"/>
        <c:auto val="1"/>
        <c:lblAlgn val="ctr"/>
        <c:lblOffset val="100"/>
        <c:noMultiLvlLbl val="0"/>
      </c:catAx>
      <c:valAx>
        <c:axId val="577578696"/>
        <c:scaling>
          <c:orientation val="minMax"/>
          <c:max val="100.0"/>
        </c:scaling>
        <c:delete val="0"/>
        <c:axPos val="b"/>
        <c:minorGridlines/>
        <c:numFmt formatCode="0" sourceLinked="1"/>
        <c:majorTickMark val="out"/>
        <c:minorTickMark val="none"/>
        <c:tickLblPos val="nextTo"/>
        <c:crossAx val="577580344"/>
        <c:crosses val="autoZero"/>
        <c:crossBetween val="between"/>
        <c:majorUnit val="10.0"/>
        <c:minorUnit val="5.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'fig4-8_limtip_emp_quint'!$D$9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val>
            <c:numRef>
              <c:f>'fig4-8_limtip_emp_quint'!$D$28:$D$32</c:f>
              <c:numCache>
                <c:formatCode>0</c:formatCode>
                <c:ptCount val="5"/>
                <c:pt idx="0">
                  <c:v>34.005</c:v>
                </c:pt>
                <c:pt idx="1">
                  <c:v>34.4356</c:v>
                </c:pt>
                <c:pt idx="2">
                  <c:v>29.3468</c:v>
                </c:pt>
                <c:pt idx="3">
                  <c:v>18.8994</c:v>
                </c:pt>
                <c:pt idx="4">
                  <c:v>3.6688</c:v>
                </c:pt>
              </c:numCache>
            </c:numRef>
          </c:val>
        </c:ser>
        <c:ser>
          <c:idx val="1"/>
          <c:order val="1"/>
          <c:tx>
            <c:strRef>
              <c:f>'fig4-8_limtip_emp_quint'!$E$9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val>
            <c:numRef>
              <c:f>'fig4-8_limtip_emp_quint'!$E$28:$E$32</c:f>
              <c:numCache>
                <c:formatCode>0</c:formatCode>
                <c:ptCount val="5"/>
                <c:pt idx="0">
                  <c:v>41.2223</c:v>
                </c:pt>
                <c:pt idx="1">
                  <c:v>36.0217</c:v>
                </c:pt>
                <c:pt idx="2">
                  <c:v>27.7651</c:v>
                </c:pt>
                <c:pt idx="3">
                  <c:v>17.8243</c:v>
                </c:pt>
                <c:pt idx="4">
                  <c:v>2.3449</c:v>
                </c:pt>
              </c:numCache>
            </c:numRef>
          </c:val>
        </c:ser>
        <c:ser>
          <c:idx val="2"/>
          <c:order val="2"/>
          <c:tx>
            <c:strRef>
              <c:f>'fig4-8_limtip_emp_quint'!$F$9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val>
            <c:numRef>
              <c:f>'fig4-8_limtip_emp_quint'!$F$28:$F$32</c:f>
              <c:numCache>
                <c:formatCode>0</c:formatCode>
                <c:ptCount val="5"/>
                <c:pt idx="0">
                  <c:v>8.5562</c:v>
                </c:pt>
                <c:pt idx="1">
                  <c:v>10.9388</c:v>
                </c:pt>
                <c:pt idx="2">
                  <c:v>18.2896</c:v>
                </c:pt>
                <c:pt idx="3">
                  <c:v>27.8482</c:v>
                </c:pt>
                <c:pt idx="4">
                  <c:v>45.463</c:v>
                </c:pt>
              </c:numCache>
            </c:numRef>
          </c:val>
        </c:ser>
        <c:ser>
          <c:idx val="3"/>
          <c:order val="3"/>
          <c:tx>
            <c:strRef>
              <c:f>'fig4-8_limtip_emp_quint'!$G$9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val>
            <c:numRef>
              <c:f>'fig4-8_limtip_emp_quint'!$G$28:$G$32</c:f>
              <c:numCache>
                <c:formatCode>0</c:formatCode>
                <c:ptCount val="5"/>
                <c:pt idx="0">
                  <c:v>16.2164</c:v>
                </c:pt>
                <c:pt idx="1">
                  <c:v>18.6039</c:v>
                </c:pt>
                <c:pt idx="2">
                  <c:v>24.5985</c:v>
                </c:pt>
                <c:pt idx="3">
                  <c:v>35.428</c:v>
                </c:pt>
                <c:pt idx="4">
                  <c:v>48.5232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7549480"/>
        <c:axId val="577552600"/>
      </c:barChart>
      <c:catAx>
        <c:axId val="577549480"/>
        <c:scaling>
          <c:orientation val="minMax"/>
        </c:scaling>
        <c:delete val="0"/>
        <c:axPos val="l"/>
        <c:majorTickMark val="out"/>
        <c:minorTickMark val="none"/>
        <c:tickLblPos val="nextTo"/>
        <c:crossAx val="577552600"/>
        <c:crosses val="autoZero"/>
        <c:auto val="1"/>
        <c:lblAlgn val="ctr"/>
        <c:lblOffset val="100"/>
        <c:noMultiLvlLbl val="0"/>
      </c:catAx>
      <c:valAx>
        <c:axId val="577552600"/>
        <c:scaling>
          <c:orientation val="minMax"/>
          <c:max val="100.0"/>
        </c:scaling>
        <c:delete val="0"/>
        <c:axPos val="b"/>
        <c:minorGridlines/>
        <c:numFmt formatCode="0" sourceLinked="1"/>
        <c:majorTickMark val="out"/>
        <c:minorTickMark val="none"/>
        <c:tickLblPos val="nextTo"/>
        <c:crossAx val="577549480"/>
        <c:crosses val="autoZero"/>
        <c:crossBetween val="between"/>
        <c:majorUnit val="10.0"/>
        <c:minorUnit val="5.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'fig4-8_limtip_emp_quint'!$W$9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cat>
            <c:multiLvlStrRef>
              <c:f>'fig4-8_limtip_emp_quint'!$U$10:$V$24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Argentina</c:v>
                  </c:pt>
                  <c:pt idx="5">
                    <c:v>Chile</c:v>
                  </c:pt>
                  <c:pt idx="10">
                    <c:v>Mexico</c:v>
                  </c:pt>
                </c:lvl>
              </c:multiLvlStrCache>
            </c:multiLvlStrRef>
          </c:cat>
          <c:val>
            <c:numRef>
              <c:f>'fig4-8_limtip_emp_quint'!$W$10:$W$24</c:f>
              <c:numCache>
                <c:formatCode>General</c:formatCode>
                <c:ptCount val="15"/>
                <c:pt idx="0">
                  <c:v>12.7325</c:v>
                </c:pt>
                <c:pt idx="1">
                  <c:v>11.1793</c:v>
                </c:pt>
                <c:pt idx="2">
                  <c:v>7.3891</c:v>
                </c:pt>
                <c:pt idx="3">
                  <c:v>1.7942</c:v>
                </c:pt>
                <c:pt idx="4">
                  <c:v>0.0673</c:v>
                </c:pt>
                <c:pt idx="5">
                  <c:v>17.6474</c:v>
                </c:pt>
                <c:pt idx="6">
                  <c:v>13.8643</c:v>
                </c:pt>
                <c:pt idx="7">
                  <c:v>7.4948</c:v>
                </c:pt>
                <c:pt idx="8">
                  <c:v>1.5446</c:v>
                </c:pt>
                <c:pt idx="9">
                  <c:v>0.0</c:v>
                </c:pt>
                <c:pt idx="10">
                  <c:v>34.005</c:v>
                </c:pt>
                <c:pt idx="11">
                  <c:v>34.4356</c:v>
                </c:pt>
                <c:pt idx="12">
                  <c:v>29.3468</c:v>
                </c:pt>
                <c:pt idx="13">
                  <c:v>18.8994</c:v>
                </c:pt>
                <c:pt idx="14">
                  <c:v>3.6688</c:v>
                </c:pt>
              </c:numCache>
            </c:numRef>
          </c:val>
        </c:ser>
        <c:ser>
          <c:idx val="1"/>
          <c:order val="1"/>
          <c:tx>
            <c:strRef>
              <c:f>'fig4-8_limtip_emp_quint'!$X$9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cat>
            <c:multiLvlStrRef>
              <c:f>'fig4-8_limtip_emp_quint'!$U$10:$V$24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Argentina</c:v>
                  </c:pt>
                  <c:pt idx="5">
                    <c:v>Chile</c:v>
                  </c:pt>
                  <c:pt idx="10">
                    <c:v>Mexico</c:v>
                  </c:pt>
                </c:lvl>
              </c:multiLvlStrCache>
            </c:multiLvlStrRef>
          </c:cat>
          <c:val>
            <c:numRef>
              <c:f>'fig4-8_limtip_emp_quint'!$X$10:$X$24</c:f>
              <c:numCache>
                <c:formatCode>General</c:formatCode>
                <c:ptCount val="15"/>
                <c:pt idx="0">
                  <c:v>16.5581</c:v>
                </c:pt>
                <c:pt idx="1">
                  <c:v>4.9015</c:v>
                </c:pt>
                <c:pt idx="2">
                  <c:v>2.0443</c:v>
                </c:pt>
                <c:pt idx="3">
                  <c:v>0.3897</c:v>
                </c:pt>
                <c:pt idx="4">
                  <c:v>0.0539</c:v>
                </c:pt>
                <c:pt idx="5">
                  <c:v>15.1463</c:v>
                </c:pt>
                <c:pt idx="6">
                  <c:v>8.0925</c:v>
                </c:pt>
                <c:pt idx="7">
                  <c:v>3.5344</c:v>
                </c:pt>
                <c:pt idx="8">
                  <c:v>0.287</c:v>
                </c:pt>
                <c:pt idx="9">
                  <c:v>0.0</c:v>
                </c:pt>
                <c:pt idx="10">
                  <c:v>41.2223</c:v>
                </c:pt>
                <c:pt idx="11">
                  <c:v>36.0217</c:v>
                </c:pt>
                <c:pt idx="12">
                  <c:v>27.7651</c:v>
                </c:pt>
                <c:pt idx="13">
                  <c:v>17.8243</c:v>
                </c:pt>
                <c:pt idx="14">
                  <c:v>2.3449</c:v>
                </c:pt>
              </c:numCache>
            </c:numRef>
          </c:val>
        </c:ser>
        <c:ser>
          <c:idx val="2"/>
          <c:order val="2"/>
          <c:tx>
            <c:strRef>
              <c:f>'fig4-8_limtip_emp_quint'!$Y$9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cat>
            <c:multiLvlStrRef>
              <c:f>'fig4-8_limtip_emp_quint'!$U$10:$V$24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Argentina</c:v>
                  </c:pt>
                  <c:pt idx="5">
                    <c:v>Chile</c:v>
                  </c:pt>
                  <c:pt idx="10">
                    <c:v>Mexico</c:v>
                  </c:pt>
                </c:lvl>
              </c:multiLvlStrCache>
            </c:multiLvlStrRef>
          </c:cat>
          <c:val>
            <c:numRef>
              <c:f>'fig4-8_limtip_emp_quint'!$Y$10:$Y$24</c:f>
              <c:numCache>
                <c:formatCode>General</c:formatCode>
                <c:ptCount val="15"/>
                <c:pt idx="0">
                  <c:v>16.5641</c:v>
                </c:pt>
                <c:pt idx="1">
                  <c:v>32.3626</c:v>
                </c:pt>
                <c:pt idx="2">
                  <c:v>38.138</c:v>
                </c:pt>
                <c:pt idx="3">
                  <c:v>39.4214</c:v>
                </c:pt>
                <c:pt idx="4">
                  <c:v>46.3982</c:v>
                </c:pt>
                <c:pt idx="5">
                  <c:v>19.002</c:v>
                </c:pt>
                <c:pt idx="6">
                  <c:v>31.7605</c:v>
                </c:pt>
                <c:pt idx="7">
                  <c:v>35.2949</c:v>
                </c:pt>
                <c:pt idx="8">
                  <c:v>43.2277</c:v>
                </c:pt>
                <c:pt idx="9">
                  <c:v>45.8765</c:v>
                </c:pt>
                <c:pt idx="10">
                  <c:v>8.5562</c:v>
                </c:pt>
                <c:pt idx="11">
                  <c:v>10.9388</c:v>
                </c:pt>
                <c:pt idx="12">
                  <c:v>18.2896</c:v>
                </c:pt>
                <c:pt idx="13">
                  <c:v>27.8482</c:v>
                </c:pt>
                <c:pt idx="14">
                  <c:v>45.463</c:v>
                </c:pt>
              </c:numCache>
            </c:numRef>
          </c:val>
        </c:ser>
        <c:ser>
          <c:idx val="3"/>
          <c:order val="3"/>
          <c:tx>
            <c:strRef>
              <c:f>'fig4-8_limtip_emp_quint'!$Z$9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cat>
            <c:multiLvlStrRef>
              <c:f>'fig4-8_limtip_emp_quint'!$U$10:$V$24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</c:lvl>
                <c:lvl>
                  <c:pt idx="0">
                    <c:v>Argentina</c:v>
                  </c:pt>
                  <c:pt idx="5">
                    <c:v>Chile</c:v>
                  </c:pt>
                  <c:pt idx="10">
                    <c:v>Mexico</c:v>
                  </c:pt>
                </c:lvl>
              </c:multiLvlStrCache>
            </c:multiLvlStrRef>
          </c:cat>
          <c:val>
            <c:numRef>
              <c:f>'fig4-8_limtip_emp_quint'!$Z$10:$Z$24</c:f>
              <c:numCache>
                <c:formatCode>General</c:formatCode>
                <c:ptCount val="15"/>
                <c:pt idx="0">
                  <c:v>54.1452</c:v>
                </c:pt>
                <c:pt idx="1">
                  <c:v>51.5566</c:v>
                </c:pt>
                <c:pt idx="2">
                  <c:v>52.4287</c:v>
                </c:pt>
                <c:pt idx="3">
                  <c:v>58.3947</c:v>
                </c:pt>
                <c:pt idx="4">
                  <c:v>53.4807</c:v>
                </c:pt>
                <c:pt idx="5">
                  <c:v>48.2044</c:v>
                </c:pt>
                <c:pt idx="6">
                  <c:v>46.2827</c:v>
                </c:pt>
                <c:pt idx="7">
                  <c:v>53.6759</c:v>
                </c:pt>
                <c:pt idx="8">
                  <c:v>54.9407</c:v>
                </c:pt>
                <c:pt idx="9">
                  <c:v>54.1235</c:v>
                </c:pt>
                <c:pt idx="10">
                  <c:v>16.2164</c:v>
                </c:pt>
                <c:pt idx="11">
                  <c:v>18.6039</c:v>
                </c:pt>
                <c:pt idx="12">
                  <c:v>24.5985</c:v>
                </c:pt>
                <c:pt idx="13">
                  <c:v>35.428</c:v>
                </c:pt>
                <c:pt idx="14">
                  <c:v>48.5232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7489224"/>
        <c:axId val="577485176"/>
      </c:barChart>
      <c:catAx>
        <c:axId val="577489224"/>
        <c:scaling>
          <c:orientation val="minMax"/>
        </c:scaling>
        <c:delete val="0"/>
        <c:axPos val="l"/>
        <c:majorTickMark val="out"/>
        <c:minorTickMark val="none"/>
        <c:tickLblPos val="nextTo"/>
        <c:crossAx val="577485176"/>
        <c:crosses val="autoZero"/>
        <c:auto val="1"/>
        <c:lblAlgn val="ctr"/>
        <c:lblOffset val="100"/>
        <c:noMultiLvlLbl val="0"/>
      </c:catAx>
      <c:valAx>
        <c:axId val="5774851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77489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'fig4-2_povcomp_persons'!$D$23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cat>
            <c:multiLvlStrRef>
              <c:f>'fig4-2_povcomp_persons'!$B$24:$C$29</c:f>
              <c:multiLvlStrCache>
                <c:ptCount val="6"/>
                <c:lvl>
                  <c:pt idx="0">
                    <c:v>All</c:v>
                  </c:pt>
                  <c:pt idx="1">
                    <c:v>Poor</c:v>
                  </c:pt>
                  <c:pt idx="2">
                    <c:v>All</c:v>
                  </c:pt>
                  <c:pt idx="3">
                    <c:v>Poor</c:v>
                  </c:pt>
                  <c:pt idx="4">
                    <c:v>All</c:v>
                  </c:pt>
                  <c:pt idx="5">
                    <c:v>Poor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'fig4-2_povcomp_persons'!$D$24:$D$29</c:f>
              <c:numCache>
                <c:formatCode>0</c:formatCode>
                <c:ptCount val="6"/>
                <c:pt idx="0">
                  <c:v>36.16517367423435</c:v>
                </c:pt>
                <c:pt idx="1">
                  <c:v>29.54539896803854</c:v>
                </c:pt>
                <c:pt idx="2">
                  <c:v>33.60828867701301</c:v>
                </c:pt>
                <c:pt idx="3">
                  <c:v>25.31462387265163</c:v>
                </c:pt>
                <c:pt idx="4">
                  <c:v>30.05590571136986</c:v>
                </c:pt>
                <c:pt idx="5">
                  <c:v>26.39814971227925</c:v>
                </c:pt>
              </c:numCache>
            </c:numRef>
          </c:val>
        </c:ser>
        <c:ser>
          <c:idx val="1"/>
          <c:order val="1"/>
          <c:tx>
            <c:strRef>
              <c:f>'fig4-2_povcomp_persons'!$E$23</c:f>
              <c:strCache>
                <c:ptCount val="1"/>
                <c:pt idx="0">
                  <c:v>Women</c:v>
                </c:pt>
              </c:strCache>
            </c:strRef>
          </c:tx>
          <c:invertIfNegative val="0"/>
          <c:cat>
            <c:multiLvlStrRef>
              <c:f>'fig4-2_povcomp_persons'!$B$24:$C$29</c:f>
              <c:multiLvlStrCache>
                <c:ptCount val="6"/>
                <c:lvl>
                  <c:pt idx="0">
                    <c:v>All</c:v>
                  </c:pt>
                  <c:pt idx="1">
                    <c:v>Poor</c:v>
                  </c:pt>
                  <c:pt idx="2">
                    <c:v>All</c:v>
                  </c:pt>
                  <c:pt idx="3">
                    <c:v>Poor</c:v>
                  </c:pt>
                  <c:pt idx="4">
                    <c:v>All</c:v>
                  </c:pt>
                  <c:pt idx="5">
                    <c:v>Poor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'fig4-2_povcomp_persons'!$E$24:$E$29</c:f>
              <c:numCache>
                <c:formatCode>0</c:formatCode>
                <c:ptCount val="6"/>
                <c:pt idx="0">
                  <c:v>42.93616246031716</c:v>
                </c:pt>
                <c:pt idx="1">
                  <c:v>33.79551512483798</c:v>
                </c:pt>
                <c:pt idx="2">
                  <c:v>37.54715011483054</c:v>
                </c:pt>
                <c:pt idx="3">
                  <c:v>32.70968464394311</c:v>
                </c:pt>
                <c:pt idx="4">
                  <c:v>33.62492730579238</c:v>
                </c:pt>
                <c:pt idx="5">
                  <c:v>30.4972564206648</c:v>
                </c:pt>
              </c:numCache>
            </c:numRef>
          </c:val>
        </c:ser>
        <c:ser>
          <c:idx val="2"/>
          <c:order val="2"/>
          <c:tx>
            <c:strRef>
              <c:f>'fig4-2_povcomp_persons'!$F$23</c:f>
              <c:strCache>
                <c:ptCount val="1"/>
                <c:pt idx="0">
                  <c:v>Children</c:v>
                </c:pt>
              </c:strCache>
            </c:strRef>
          </c:tx>
          <c:invertIfNegative val="0"/>
          <c:cat>
            <c:multiLvlStrRef>
              <c:f>'fig4-2_povcomp_persons'!$B$24:$C$29</c:f>
              <c:multiLvlStrCache>
                <c:ptCount val="6"/>
                <c:lvl>
                  <c:pt idx="0">
                    <c:v>All</c:v>
                  </c:pt>
                  <c:pt idx="1">
                    <c:v>Poor</c:v>
                  </c:pt>
                  <c:pt idx="2">
                    <c:v>All</c:v>
                  </c:pt>
                  <c:pt idx="3">
                    <c:v>Poor</c:v>
                  </c:pt>
                  <c:pt idx="4">
                    <c:v>All</c:v>
                  </c:pt>
                  <c:pt idx="5">
                    <c:v>Poor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'fig4-2_povcomp_persons'!$F$24:$F$29</c:f>
              <c:numCache>
                <c:formatCode>0</c:formatCode>
                <c:ptCount val="6"/>
                <c:pt idx="0">
                  <c:v>20.89905148788874</c:v>
                </c:pt>
                <c:pt idx="1">
                  <c:v>36.65908590712347</c:v>
                </c:pt>
                <c:pt idx="2">
                  <c:v>28.84456120815645</c:v>
                </c:pt>
                <c:pt idx="3">
                  <c:v>41.97569148340526</c:v>
                </c:pt>
                <c:pt idx="4">
                  <c:v>36.31916698283776</c:v>
                </c:pt>
                <c:pt idx="5">
                  <c:v>43.10459386705595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944904"/>
        <c:axId val="3557912"/>
      </c:barChart>
      <c:catAx>
        <c:axId val="3944904"/>
        <c:scaling>
          <c:orientation val="minMax"/>
        </c:scaling>
        <c:delete val="0"/>
        <c:axPos val="l"/>
        <c:majorTickMark val="none"/>
        <c:minorTickMark val="none"/>
        <c:tickLblPos val="nextTo"/>
        <c:crossAx val="3557912"/>
        <c:crosses val="autoZero"/>
        <c:auto val="1"/>
        <c:lblAlgn val="ctr"/>
        <c:lblOffset val="100"/>
        <c:noMultiLvlLbl val="0"/>
      </c:catAx>
      <c:valAx>
        <c:axId val="35579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944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inc_deficits_NOT_USED!$D$4</c:f>
              <c:strCache>
                <c:ptCount val="1"/>
                <c:pt idx="0">
                  <c:v>Offically poor, time-nonpoor</c:v>
                </c:pt>
              </c:strCache>
            </c:strRef>
          </c:tx>
          <c:invertIfNegative val="0"/>
          <c:cat>
            <c:multiLvlStrRef>
              <c:f>inc_deficits_NOT_USED!$B$5:$C$13</c:f>
              <c:multiLvlStrCache>
                <c:ptCount val="9"/>
                <c:lvl>
                  <c:pt idx="0">
                    <c:v>Men</c:v>
                  </c:pt>
                  <c:pt idx="1">
                    <c:v>Women</c:v>
                  </c:pt>
                  <c:pt idx="2">
                    <c:v>Children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Children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Children</c:v>
                  </c:pt>
                </c:lvl>
                <c:lvl>
                  <c:pt idx="0">
                    <c:v>Argentina</c:v>
                  </c:pt>
                  <c:pt idx="3">
                    <c:v>Chile</c:v>
                  </c:pt>
                  <c:pt idx="6">
                    <c:v>Mexico</c:v>
                  </c:pt>
                </c:lvl>
              </c:multiLvlStrCache>
            </c:multiLvlStrRef>
          </c:cat>
          <c:val>
            <c:numRef>
              <c:f>inc_deficits_NOT_USED!$D$5:$D$13</c:f>
              <c:numCache>
                <c:formatCode>0</c:formatCode>
                <c:ptCount val="9"/>
                <c:pt idx="0">
                  <c:v>25.3049</c:v>
                </c:pt>
                <c:pt idx="1">
                  <c:v>26.54</c:v>
                </c:pt>
                <c:pt idx="2">
                  <c:v>16.4032</c:v>
                </c:pt>
                <c:pt idx="3">
                  <c:v>29.4429</c:v>
                </c:pt>
                <c:pt idx="4">
                  <c:v>31.3277</c:v>
                </c:pt>
                <c:pt idx="5">
                  <c:v>25.7402</c:v>
                </c:pt>
                <c:pt idx="6">
                  <c:v>29.4356</c:v>
                </c:pt>
                <c:pt idx="7">
                  <c:v>30.9406</c:v>
                </c:pt>
                <c:pt idx="8">
                  <c:v>24.5334</c:v>
                </c:pt>
              </c:numCache>
            </c:numRef>
          </c:val>
        </c:ser>
        <c:ser>
          <c:idx val="1"/>
          <c:order val="1"/>
          <c:tx>
            <c:strRef>
              <c:f>inc_deficits_NOT_USED!$E$4</c:f>
              <c:strCache>
                <c:ptCount val="1"/>
                <c:pt idx="0">
                  <c:v>Offically poor, time-poor</c:v>
                </c:pt>
              </c:strCache>
            </c:strRef>
          </c:tx>
          <c:invertIfNegative val="0"/>
          <c:cat>
            <c:multiLvlStrRef>
              <c:f>inc_deficits_NOT_USED!$B$5:$C$13</c:f>
              <c:multiLvlStrCache>
                <c:ptCount val="9"/>
                <c:lvl>
                  <c:pt idx="0">
                    <c:v>Men</c:v>
                  </c:pt>
                  <c:pt idx="1">
                    <c:v>Women</c:v>
                  </c:pt>
                  <c:pt idx="2">
                    <c:v>Children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Children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Children</c:v>
                  </c:pt>
                </c:lvl>
                <c:lvl>
                  <c:pt idx="0">
                    <c:v>Argentina</c:v>
                  </c:pt>
                  <c:pt idx="3">
                    <c:v>Chile</c:v>
                  </c:pt>
                  <c:pt idx="6">
                    <c:v>Mexico</c:v>
                  </c:pt>
                </c:lvl>
              </c:multiLvlStrCache>
            </c:multiLvlStrRef>
          </c:cat>
          <c:val>
            <c:numRef>
              <c:f>inc_deficits_NOT_USED!$E$5:$E$13</c:f>
              <c:numCache>
                <c:formatCode>0</c:formatCode>
                <c:ptCount val="9"/>
                <c:pt idx="0">
                  <c:v>30.0388</c:v>
                </c:pt>
                <c:pt idx="1">
                  <c:v>27.6921</c:v>
                </c:pt>
                <c:pt idx="2">
                  <c:v>39.9354</c:v>
                </c:pt>
                <c:pt idx="3">
                  <c:v>29.2567</c:v>
                </c:pt>
                <c:pt idx="4">
                  <c:v>30.2618</c:v>
                </c:pt>
                <c:pt idx="5">
                  <c:v>37.7744</c:v>
                </c:pt>
                <c:pt idx="6">
                  <c:v>52.7665</c:v>
                </c:pt>
                <c:pt idx="7">
                  <c:v>52.6212</c:v>
                </c:pt>
                <c:pt idx="8">
                  <c:v>60.8732</c:v>
                </c:pt>
              </c:numCache>
            </c:numRef>
          </c:val>
        </c:ser>
        <c:ser>
          <c:idx val="2"/>
          <c:order val="2"/>
          <c:tx>
            <c:strRef>
              <c:f>inc_deficits_NOT_USED!$F$4</c:f>
              <c:strCache>
                <c:ptCount val="1"/>
                <c:pt idx="0">
                  <c:v>Hidden poor</c:v>
                </c:pt>
              </c:strCache>
            </c:strRef>
          </c:tx>
          <c:invertIfNegative val="0"/>
          <c:cat>
            <c:multiLvlStrRef>
              <c:f>inc_deficits_NOT_USED!$B$5:$C$13</c:f>
              <c:multiLvlStrCache>
                <c:ptCount val="9"/>
                <c:lvl>
                  <c:pt idx="0">
                    <c:v>Men</c:v>
                  </c:pt>
                  <c:pt idx="1">
                    <c:v>Women</c:v>
                  </c:pt>
                  <c:pt idx="2">
                    <c:v>Children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Children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Children</c:v>
                  </c:pt>
                </c:lvl>
                <c:lvl>
                  <c:pt idx="0">
                    <c:v>Argentina</c:v>
                  </c:pt>
                  <c:pt idx="3">
                    <c:v>Chile</c:v>
                  </c:pt>
                  <c:pt idx="6">
                    <c:v>Mexico</c:v>
                  </c:pt>
                </c:lvl>
              </c:multiLvlStrCache>
            </c:multiLvlStrRef>
          </c:cat>
          <c:val>
            <c:numRef>
              <c:f>inc_deficits_NOT_USED!$F$5:$F$13</c:f>
              <c:numCache>
                <c:formatCode>0</c:formatCode>
                <c:ptCount val="9"/>
                <c:pt idx="0">
                  <c:v>44.6563</c:v>
                </c:pt>
                <c:pt idx="1">
                  <c:v>45.7679</c:v>
                </c:pt>
                <c:pt idx="2">
                  <c:v>43.6614</c:v>
                </c:pt>
                <c:pt idx="3">
                  <c:v>41.3004</c:v>
                </c:pt>
                <c:pt idx="4">
                  <c:v>38.4105</c:v>
                </c:pt>
                <c:pt idx="5">
                  <c:v>36.4853</c:v>
                </c:pt>
                <c:pt idx="6">
                  <c:v>17.7979</c:v>
                </c:pt>
                <c:pt idx="7">
                  <c:v>16.4383</c:v>
                </c:pt>
                <c:pt idx="8">
                  <c:v>14.5934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496643400"/>
        <c:axId val="3208280"/>
      </c:barChart>
      <c:catAx>
        <c:axId val="496643400"/>
        <c:scaling>
          <c:orientation val="minMax"/>
        </c:scaling>
        <c:delete val="0"/>
        <c:axPos val="l"/>
        <c:majorTickMark val="none"/>
        <c:minorTickMark val="none"/>
        <c:tickLblPos val="nextTo"/>
        <c:crossAx val="3208280"/>
        <c:crosses val="autoZero"/>
        <c:auto val="1"/>
        <c:lblAlgn val="ctr"/>
        <c:lblOffset val="100"/>
        <c:noMultiLvlLbl val="0"/>
      </c:catAx>
      <c:valAx>
        <c:axId val="32082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96643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Figure 4‑4 Distribution of adults by LIMTIP classification income and time poverty status (percent)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'fig4-3,4_limtip_adults_kids'!$E$7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cat>
            <c:multiLvlStrRef>
              <c:f>'fig4-3,4_limtip_adults_kids'!$C$8:$D$16</c:f>
              <c:multiLvlStrCache>
                <c:ptCount val="9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All</c:v>
                  </c:pt>
                </c:lvl>
                <c:lvl>
                  <c:pt idx="0">
                    <c:v>Argentina</c:v>
                  </c:pt>
                  <c:pt idx="3">
                    <c:v>Chile</c:v>
                  </c:pt>
                  <c:pt idx="6">
                    <c:v>Mexico</c:v>
                  </c:pt>
                </c:lvl>
              </c:multiLvlStrCache>
            </c:multiLvlStrRef>
          </c:cat>
          <c:val>
            <c:numRef>
              <c:f>'fig4-3,4_limtip_adults_kids'!$E$8:$E$16</c:f>
              <c:numCache>
                <c:formatCode>0</c:formatCode>
                <c:ptCount val="9"/>
                <c:pt idx="0">
                  <c:v>5.1854</c:v>
                </c:pt>
                <c:pt idx="1">
                  <c:v>4.7844</c:v>
                </c:pt>
                <c:pt idx="2">
                  <c:v>4.969</c:v>
                </c:pt>
                <c:pt idx="3">
                  <c:v>5.4698</c:v>
                </c:pt>
                <c:pt idx="4">
                  <c:v>6.0945</c:v>
                </c:pt>
                <c:pt idx="5">
                  <c:v>5.7979</c:v>
                </c:pt>
                <c:pt idx="6">
                  <c:v>16.3158</c:v>
                </c:pt>
                <c:pt idx="7">
                  <c:v>19.4807</c:v>
                </c:pt>
                <c:pt idx="8">
                  <c:v>17.9863</c:v>
                </c:pt>
              </c:numCache>
            </c:numRef>
          </c:val>
        </c:ser>
        <c:ser>
          <c:idx val="1"/>
          <c:order val="1"/>
          <c:tx>
            <c:strRef>
              <c:f>'fig4-3,4_limtip_adults_kids'!$F$7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cat>
            <c:multiLvlStrRef>
              <c:f>'fig4-3,4_limtip_adults_kids'!$C$8:$D$16</c:f>
              <c:multiLvlStrCache>
                <c:ptCount val="9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All</c:v>
                  </c:pt>
                </c:lvl>
                <c:lvl>
                  <c:pt idx="0">
                    <c:v>Argentina</c:v>
                  </c:pt>
                  <c:pt idx="3">
                    <c:v>Chile</c:v>
                  </c:pt>
                  <c:pt idx="6">
                    <c:v>Mexico</c:v>
                  </c:pt>
                </c:lvl>
              </c:multiLvlStrCache>
            </c:multiLvlStrRef>
          </c:cat>
          <c:val>
            <c:numRef>
              <c:f>'fig4-3,4_limtip_adults_kids'!$F$8:$F$16</c:f>
              <c:numCache>
                <c:formatCode>0</c:formatCode>
                <c:ptCount val="9"/>
                <c:pt idx="0">
                  <c:v>7.5705</c:v>
                </c:pt>
                <c:pt idx="1">
                  <c:v>7.4928</c:v>
                </c:pt>
                <c:pt idx="2">
                  <c:v>7.5286</c:v>
                </c:pt>
                <c:pt idx="3">
                  <c:v>9.7828</c:v>
                </c:pt>
                <c:pt idx="4">
                  <c:v>11.6072</c:v>
                </c:pt>
                <c:pt idx="5">
                  <c:v>10.741</c:v>
                </c:pt>
                <c:pt idx="6">
                  <c:v>32.8071</c:v>
                </c:pt>
                <c:pt idx="7">
                  <c:v>31.5435</c:v>
                </c:pt>
                <c:pt idx="8">
                  <c:v>32.1401</c:v>
                </c:pt>
              </c:numCache>
            </c:numRef>
          </c:val>
        </c:ser>
        <c:ser>
          <c:idx val="2"/>
          <c:order val="2"/>
          <c:tx>
            <c:strRef>
              <c:f>'fig4-3,4_limtip_adults_kids'!$G$7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cat>
            <c:multiLvlStrRef>
              <c:f>'fig4-3,4_limtip_adults_kids'!$C$8:$D$16</c:f>
              <c:multiLvlStrCache>
                <c:ptCount val="9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All</c:v>
                  </c:pt>
                </c:lvl>
                <c:lvl>
                  <c:pt idx="0">
                    <c:v>Argentina</c:v>
                  </c:pt>
                  <c:pt idx="3">
                    <c:v>Chile</c:v>
                  </c:pt>
                  <c:pt idx="6">
                    <c:v>Mexico</c:v>
                  </c:pt>
                </c:lvl>
              </c:multiLvlStrCache>
            </c:multiLvlStrRef>
          </c:cat>
          <c:val>
            <c:numRef>
              <c:f>'fig4-3,4_limtip_adults_kids'!$G$8:$G$16</c:f>
              <c:numCache>
                <c:formatCode>0</c:formatCode>
                <c:ptCount val="9"/>
                <c:pt idx="0">
                  <c:v>25.5495</c:v>
                </c:pt>
                <c:pt idx="1">
                  <c:v>27.5409</c:v>
                </c:pt>
                <c:pt idx="2">
                  <c:v>26.624</c:v>
                </c:pt>
                <c:pt idx="3">
                  <c:v>22.2203</c:v>
                </c:pt>
                <c:pt idx="4">
                  <c:v>26.0893</c:v>
                </c:pt>
                <c:pt idx="5">
                  <c:v>24.2524</c:v>
                </c:pt>
                <c:pt idx="6">
                  <c:v>14.6196</c:v>
                </c:pt>
                <c:pt idx="7">
                  <c:v>16.6292</c:v>
                </c:pt>
                <c:pt idx="8">
                  <c:v>15.6803</c:v>
                </c:pt>
              </c:numCache>
            </c:numRef>
          </c:val>
        </c:ser>
        <c:ser>
          <c:idx val="3"/>
          <c:order val="3"/>
          <c:tx>
            <c:strRef>
              <c:f>'fig4-3,4_limtip_adults_kids'!$H$7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cat>
            <c:multiLvlStrRef>
              <c:f>'fig4-3,4_limtip_adults_kids'!$C$8:$D$16</c:f>
              <c:multiLvlStrCache>
                <c:ptCount val="9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All</c:v>
                  </c:pt>
                </c:lvl>
                <c:lvl>
                  <c:pt idx="0">
                    <c:v>Argentina</c:v>
                  </c:pt>
                  <c:pt idx="3">
                    <c:v>Chile</c:v>
                  </c:pt>
                  <c:pt idx="6">
                    <c:v>Mexico</c:v>
                  </c:pt>
                </c:lvl>
              </c:multiLvlStrCache>
            </c:multiLvlStrRef>
          </c:cat>
          <c:val>
            <c:numRef>
              <c:f>'fig4-3,4_limtip_adults_kids'!$H$8:$H$16</c:f>
              <c:numCache>
                <c:formatCode>0</c:formatCode>
                <c:ptCount val="9"/>
                <c:pt idx="0">
                  <c:v>61.6945</c:v>
                </c:pt>
                <c:pt idx="1">
                  <c:v>60.182</c:v>
                </c:pt>
                <c:pt idx="2">
                  <c:v>60.8784</c:v>
                </c:pt>
                <c:pt idx="3">
                  <c:v>62.5272</c:v>
                </c:pt>
                <c:pt idx="4">
                  <c:v>56.209</c:v>
                </c:pt>
                <c:pt idx="5">
                  <c:v>59.2087</c:v>
                </c:pt>
                <c:pt idx="6">
                  <c:v>36.2575</c:v>
                </c:pt>
                <c:pt idx="7">
                  <c:v>32.3467</c:v>
                </c:pt>
                <c:pt idx="8">
                  <c:v>34.1932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572526008"/>
        <c:axId val="572528984"/>
      </c:barChart>
      <c:catAx>
        <c:axId val="572526008"/>
        <c:scaling>
          <c:orientation val="minMax"/>
        </c:scaling>
        <c:delete val="0"/>
        <c:axPos val="l"/>
        <c:majorTickMark val="none"/>
        <c:minorTickMark val="none"/>
        <c:tickLblPos val="nextTo"/>
        <c:crossAx val="572528984"/>
        <c:crosses val="autoZero"/>
        <c:auto val="1"/>
        <c:lblAlgn val="ctr"/>
        <c:lblOffset val="100"/>
        <c:noMultiLvlLbl val="0"/>
      </c:catAx>
      <c:valAx>
        <c:axId val="5725289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72526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Figure 4‑3 Distribution of children by LIMTIP classification of income and time poverty (percent)</a:t>
            </a:r>
          </a:p>
          <a:p>
            <a:pPr>
              <a:defRPr/>
            </a:pPr>
            <a:endParaRPr lang="en-US" sz="1000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'fig4-3,4_limtip_adults_kids'!$E$20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cat>
            <c:strRef>
              <c:f>'fig4-3,4_limtip_adults_kids'!$D$21:$D$23</c:f>
              <c:strCache>
                <c:ptCount val="3"/>
                <c:pt idx="0">
                  <c:v>Argentina</c:v>
                </c:pt>
                <c:pt idx="1">
                  <c:v>Chile</c:v>
                </c:pt>
                <c:pt idx="2">
                  <c:v>Mexico</c:v>
                </c:pt>
              </c:strCache>
            </c:strRef>
          </c:cat>
          <c:val>
            <c:numRef>
              <c:f>'fig4-3,4_limtip_adults_kids'!$E$21:$E$23</c:f>
              <c:numCache>
                <c:formatCode>0</c:formatCode>
                <c:ptCount val="3"/>
                <c:pt idx="0">
                  <c:v>23.2428</c:v>
                </c:pt>
                <c:pt idx="1">
                  <c:v>21.9707</c:v>
                </c:pt>
                <c:pt idx="2">
                  <c:v>50.1352</c:v>
                </c:pt>
              </c:numCache>
            </c:numRef>
          </c:val>
        </c:ser>
        <c:ser>
          <c:idx val="1"/>
          <c:order val="1"/>
          <c:tx>
            <c:strRef>
              <c:f>'fig4-3,4_limtip_adults_kids'!$F$20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cat>
            <c:strRef>
              <c:f>'fig4-3,4_limtip_adults_kids'!$D$21:$D$23</c:f>
              <c:strCache>
                <c:ptCount val="3"/>
                <c:pt idx="0">
                  <c:v>Argentina</c:v>
                </c:pt>
                <c:pt idx="1">
                  <c:v>Chile</c:v>
                </c:pt>
                <c:pt idx="2">
                  <c:v>Mexico</c:v>
                </c:pt>
              </c:strCache>
            </c:strRef>
          </c:cat>
          <c:val>
            <c:numRef>
              <c:f>'fig4-3,4_limtip_adults_kids'!$F$21:$F$23</c:f>
              <c:numCache>
                <c:formatCode>0</c:formatCode>
                <c:ptCount val="3"/>
                <c:pt idx="0">
                  <c:v>4.5607</c:v>
                </c:pt>
                <c:pt idx="1">
                  <c:v>7.4227</c:v>
                </c:pt>
                <c:pt idx="2">
                  <c:v>16.4384</c:v>
                </c:pt>
              </c:numCache>
            </c:numRef>
          </c:val>
        </c:ser>
        <c:ser>
          <c:idx val="2"/>
          <c:order val="2"/>
          <c:tx>
            <c:strRef>
              <c:f>'fig4-3,4_limtip_adults_kids'!$G$20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cat>
            <c:strRef>
              <c:f>'fig4-3,4_limtip_adults_kids'!$D$21:$D$23</c:f>
              <c:strCache>
                <c:ptCount val="3"/>
                <c:pt idx="0">
                  <c:v>Argentina</c:v>
                </c:pt>
                <c:pt idx="1">
                  <c:v>Chile</c:v>
                </c:pt>
                <c:pt idx="2">
                  <c:v>Mexico</c:v>
                </c:pt>
              </c:strCache>
            </c:strRef>
          </c:cat>
          <c:val>
            <c:numRef>
              <c:f>'fig4-3,4_limtip_adults_kids'!$G$21:$G$23</c:f>
              <c:numCache>
                <c:formatCode>0</c:formatCode>
                <c:ptCount val="3"/>
                <c:pt idx="0">
                  <c:v>57.4855</c:v>
                </c:pt>
                <c:pt idx="1">
                  <c:v>47.8134</c:v>
                </c:pt>
                <c:pt idx="2">
                  <c:v>23.5896</c:v>
                </c:pt>
              </c:numCache>
            </c:numRef>
          </c:val>
        </c:ser>
        <c:ser>
          <c:idx val="3"/>
          <c:order val="3"/>
          <c:tx>
            <c:strRef>
              <c:f>'fig4-3,4_limtip_adults_kids'!$H$20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cat>
            <c:strRef>
              <c:f>'fig4-3,4_limtip_adults_kids'!$D$21:$D$23</c:f>
              <c:strCache>
                <c:ptCount val="3"/>
                <c:pt idx="0">
                  <c:v>Argentina</c:v>
                </c:pt>
                <c:pt idx="1">
                  <c:v>Chile</c:v>
                </c:pt>
                <c:pt idx="2">
                  <c:v>Mexico</c:v>
                </c:pt>
              </c:strCache>
            </c:strRef>
          </c:cat>
          <c:val>
            <c:numRef>
              <c:f>'fig4-3,4_limtip_adults_kids'!$H$21:$H$23</c:f>
              <c:numCache>
                <c:formatCode>0</c:formatCode>
                <c:ptCount val="3"/>
                <c:pt idx="0">
                  <c:v>14.711</c:v>
                </c:pt>
                <c:pt idx="1">
                  <c:v>22.7932</c:v>
                </c:pt>
                <c:pt idx="2">
                  <c:v>9.8367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572882040"/>
        <c:axId val="573264200"/>
      </c:barChart>
      <c:catAx>
        <c:axId val="572882040"/>
        <c:scaling>
          <c:orientation val="minMax"/>
        </c:scaling>
        <c:delete val="0"/>
        <c:axPos val="l"/>
        <c:majorTickMark val="none"/>
        <c:minorTickMark val="none"/>
        <c:tickLblPos val="nextTo"/>
        <c:crossAx val="573264200"/>
        <c:crosses val="autoZero"/>
        <c:auto val="1"/>
        <c:lblAlgn val="ctr"/>
        <c:lblOffset val="100"/>
        <c:noMultiLvlLbl val="0"/>
      </c:catAx>
      <c:valAx>
        <c:axId val="5732642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728820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Argentina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913122583687"/>
          <c:y val="0.0621852435112278"/>
          <c:w val="0.829034690313797"/>
          <c:h val="0.2221826771653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'fig4-5_emp_dbl_bind'!$R$6</c:f>
              <c:strCache>
                <c:ptCount val="1"/>
                <c:pt idx="0">
                  <c:v>Employment-only time-bind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'fig4-5_emp_dbl_bind'!$P$8:$Q$11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'fig4-5_emp_dbl_bind'!$R$8:$R$11</c:f>
              <c:numCache>
                <c:formatCode>0</c:formatCode>
                <c:ptCount val="4"/>
                <c:pt idx="0">
                  <c:v>50.491</c:v>
                </c:pt>
                <c:pt idx="1">
                  <c:v>42.853</c:v>
                </c:pt>
                <c:pt idx="2">
                  <c:v>33.578</c:v>
                </c:pt>
                <c:pt idx="3">
                  <c:v>38.57</c:v>
                </c:pt>
              </c:numCache>
            </c:numRef>
          </c:val>
        </c:ser>
        <c:ser>
          <c:idx val="1"/>
          <c:order val="1"/>
          <c:tx>
            <c:strRef>
              <c:f>'fig4-5_emp_dbl_bind'!$S$6</c:f>
              <c:strCache>
                <c:ptCount val="1"/>
                <c:pt idx="0">
                  <c:v>Double time-bind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'fig4-5_emp_dbl_bind'!$P$8:$Q$11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'fig4-5_emp_dbl_bind'!$S$8:$S$11</c:f>
              <c:numCache>
                <c:formatCode>0</c:formatCode>
                <c:ptCount val="4"/>
                <c:pt idx="0">
                  <c:v>7.54</c:v>
                </c:pt>
                <c:pt idx="1">
                  <c:v>19.21</c:v>
                </c:pt>
                <c:pt idx="2">
                  <c:v>1.224</c:v>
                </c:pt>
                <c:pt idx="3">
                  <c:v>6.455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72906824"/>
        <c:axId val="572909736"/>
      </c:barChart>
      <c:catAx>
        <c:axId val="572906824"/>
        <c:scaling>
          <c:orientation val="minMax"/>
        </c:scaling>
        <c:delete val="0"/>
        <c:axPos val="l"/>
        <c:majorTickMark val="none"/>
        <c:minorTickMark val="none"/>
        <c:tickLblPos val="nextTo"/>
        <c:crossAx val="572909736"/>
        <c:crosses val="autoZero"/>
        <c:auto val="1"/>
        <c:lblAlgn val="ctr"/>
        <c:lblOffset val="100"/>
        <c:noMultiLvlLbl val="0"/>
      </c:catAx>
      <c:valAx>
        <c:axId val="572909736"/>
        <c:scaling>
          <c:orientation val="minMax"/>
          <c:max val="80.0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572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'fig4-5_emp_dbl_bind'!$R$6</c:f>
              <c:strCache>
                <c:ptCount val="1"/>
                <c:pt idx="0">
                  <c:v>Employment-only time-bind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'fig4-5_emp_dbl_bind'!$P$13:$Q$16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'fig4-5_emp_dbl_bind'!$R$13:$R$16</c:f>
              <c:numCache>
                <c:formatCode>0</c:formatCode>
                <c:ptCount val="4"/>
                <c:pt idx="0">
                  <c:v>48.2</c:v>
                </c:pt>
                <c:pt idx="1">
                  <c:v>58.105</c:v>
                </c:pt>
                <c:pt idx="2">
                  <c:v>31.865</c:v>
                </c:pt>
                <c:pt idx="3">
                  <c:v>47.994</c:v>
                </c:pt>
              </c:numCache>
            </c:numRef>
          </c:val>
        </c:ser>
        <c:ser>
          <c:idx val="1"/>
          <c:order val="1"/>
          <c:tx>
            <c:strRef>
              <c:f>'fig4-5_emp_dbl_bind'!$S$6</c:f>
              <c:strCache>
                <c:ptCount val="1"/>
                <c:pt idx="0">
                  <c:v>Double time-bind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'fig4-5_emp_dbl_bind'!$P$13:$Q$16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Poor</c:v>
                  </c:pt>
                  <c:pt idx="2">
                    <c:v>Nonpoor</c:v>
                  </c:pt>
                </c:lvl>
              </c:multiLvlStrCache>
            </c:multiLvlStrRef>
          </c:cat>
          <c:val>
            <c:numRef>
              <c:f>'fig4-5_emp_dbl_bind'!$S$13:$S$16</c:f>
              <c:numCache>
                <c:formatCode>0</c:formatCode>
                <c:ptCount val="4"/>
                <c:pt idx="0">
                  <c:v>4.693</c:v>
                </c:pt>
                <c:pt idx="1">
                  <c:v>12.04</c:v>
                </c:pt>
                <c:pt idx="2">
                  <c:v>0.573</c:v>
                </c:pt>
                <c:pt idx="3">
                  <c:v>4.067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36552056"/>
        <c:axId val="536540888"/>
      </c:barChart>
      <c:catAx>
        <c:axId val="536552056"/>
        <c:scaling>
          <c:orientation val="minMax"/>
        </c:scaling>
        <c:delete val="0"/>
        <c:axPos val="l"/>
        <c:majorTickMark val="none"/>
        <c:minorTickMark val="none"/>
        <c:tickLblPos val="nextTo"/>
        <c:crossAx val="536540888"/>
        <c:crosses val="autoZero"/>
        <c:auto val="1"/>
        <c:lblAlgn val="ctr"/>
        <c:lblOffset val="100"/>
        <c:noMultiLvlLbl val="0"/>
      </c:catAx>
      <c:valAx>
        <c:axId val="536540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536552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4" Type="http://schemas.openxmlformats.org/officeDocument/2006/relationships/chart" Target="../charts/chart24.xml"/><Relationship Id="rId5" Type="http://schemas.openxmlformats.org/officeDocument/2006/relationships/chart" Target="../charts/chart25.xml"/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4" Type="http://schemas.openxmlformats.org/officeDocument/2006/relationships/chart" Target="../charts/chart32.xml"/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Relationship Id="rId3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4" Type="http://schemas.openxmlformats.org/officeDocument/2006/relationships/chart" Target="../charts/chart17.xml"/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Relationship Id="rId3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128587</xdr:rowOff>
    </xdr:from>
    <xdr:to>
      <xdr:col>13</xdr:col>
      <xdr:colOff>342900</xdr:colOff>
      <xdr:row>17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21</xdr:col>
      <xdr:colOff>304800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447675</xdr:colOff>
      <xdr:row>18</xdr:row>
      <xdr:rowOff>0</xdr:rowOff>
    </xdr:from>
    <xdr:to>
      <xdr:col>22</xdr:col>
      <xdr:colOff>142875</xdr:colOff>
      <xdr:row>32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104776</xdr:rowOff>
    </xdr:from>
    <xdr:to>
      <xdr:col>9</xdr:col>
      <xdr:colOff>466725</xdr:colOff>
      <xdr:row>5</xdr:row>
      <xdr:rowOff>123826</xdr:rowOff>
    </xdr:to>
    <xdr:sp macro="" textlink="">
      <xdr:nvSpPr>
        <xdr:cNvPr id="4" name="TextBox 3"/>
        <xdr:cNvSpPr txBox="1"/>
      </xdr:nvSpPr>
      <xdr:spPr>
        <a:xfrm>
          <a:off x="790575" y="485776"/>
          <a:ext cx="51625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Quintiles</a:t>
          </a:r>
          <a:r>
            <a:rPr lang="en-US" sz="1100" baseline="0"/>
            <a:t> of monthly earnings computed for all employed individuals in the sample (i.e., households with at least one adult 18-74 years) with nonnegative earnings.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161925</xdr:rowOff>
    </xdr:from>
    <xdr:to>
      <xdr:col>12</xdr:col>
      <xdr:colOff>552450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142875</xdr:colOff>
      <xdr:row>0</xdr:row>
      <xdr:rowOff>180975</xdr:rowOff>
    </xdr:from>
    <xdr:to>
      <xdr:col>20</xdr:col>
      <xdr:colOff>447675</xdr:colOff>
      <xdr:row>15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15</xdr:row>
      <xdr:rowOff>152400</xdr:rowOff>
    </xdr:from>
    <xdr:to>
      <xdr:col>13</xdr:col>
      <xdr:colOff>152400</xdr:colOff>
      <xdr:row>30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209550</xdr:colOff>
      <xdr:row>31</xdr:row>
      <xdr:rowOff>76200</xdr:rowOff>
    </xdr:from>
    <xdr:to>
      <xdr:col>14</xdr:col>
      <xdr:colOff>514350</xdr:colOff>
      <xdr:row>45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14</xdr:col>
      <xdr:colOff>304800</xdr:colOff>
      <xdr:row>61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6367397" cy="857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0.31963</cdr:y>
    </cdr:from>
    <cdr:to>
      <cdr:x>1</cdr:x>
      <cdr:y>0.64035</cdr:y>
    </cdr:to>
    <cdr:graphicFrame macro="">
      <cdr:nvGraphicFramePr>
        <cdr:cNvPr id="2" name="Chart 7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</cdr:x>
      <cdr:y>0.63014</cdr:y>
    </cdr:from>
    <cdr:to>
      <cdr:x>1</cdr:x>
      <cdr:y>1</cdr:y>
    </cdr:to>
    <cdr:graphicFrame macro="">
      <cdr:nvGraphicFramePr>
        <cdr:cNvPr id="3" name="Chart 8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66675</xdr:rowOff>
    </xdr:from>
    <xdr:to>
      <xdr:col>17</xdr:col>
      <xdr:colOff>400050</xdr:colOff>
      <xdr:row>17</xdr:row>
      <xdr:rowOff>381000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17</xdr:row>
      <xdr:rowOff>438150</xdr:rowOff>
    </xdr:from>
    <xdr:to>
      <xdr:col>17</xdr:col>
      <xdr:colOff>457200</xdr:colOff>
      <xdr:row>28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200025</xdr:colOff>
      <xdr:row>29</xdr:row>
      <xdr:rowOff>9525</xdr:rowOff>
    </xdr:from>
    <xdr:to>
      <xdr:col>17</xdr:col>
      <xdr:colOff>504825</xdr:colOff>
      <xdr:row>43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247650</xdr:colOff>
      <xdr:row>26</xdr:row>
      <xdr:rowOff>4761</xdr:rowOff>
    </xdr:from>
    <xdr:to>
      <xdr:col>26</xdr:col>
      <xdr:colOff>552450</xdr:colOff>
      <xdr:row>49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20</xdr:row>
      <xdr:rowOff>4762</xdr:rowOff>
    </xdr:from>
    <xdr:to>
      <xdr:col>14</xdr:col>
      <xdr:colOff>447675</xdr:colOff>
      <xdr:row>34</xdr:row>
      <xdr:rowOff>80962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</xdr:row>
      <xdr:rowOff>104775</xdr:rowOff>
    </xdr:from>
    <xdr:to>
      <xdr:col>14</xdr:col>
      <xdr:colOff>342900</xdr:colOff>
      <xdr:row>18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4</xdr:row>
      <xdr:rowOff>109537</xdr:rowOff>
    </xdr:from>
    <xdr:to>
      <xdr:col>20</xdr:col>
      <xdr:colOff>66675</xdr:colOff>
      <xdr:row>17</xdr:row>
      <xdr:rowOff>185737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514350</xdr:colOff>
      <xdr:row>18</xdr:row>
      <xdr:rowOff>176212</xdr:rowOff>
    </xdr:from>
    <xdr:to>
      <xdr:col>20</xdr:col>
      <xdr:colOff>209550</xdr:colOff>
      <xdr:row>30</xdr:row>
      <xdr:rowOff>61912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373091" cy="857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0.34058</cdr:y>
    </cdr:from>
    <cdr:to>
      <cdr:x>0.99672</cdr:x>
      <cdr:y>0.65145</cdr:y>
    </cdr:to>
    <cdr:graphicFrame macro="">
      <cdr:nvGraphicFramePr>
        <cdr:cNvPr id="2" name="Chart 4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0.00205</cdr:x>
      <cdr:y>0.66514</cdr:y>
    </cdr:from>
    <cdr:to>
      <cdr:x>1</cdr:x>
      <cdr:y>1</cdr:y>
    </cdr:to>
    <cdr:graphicFrame macro="">
      <cdr:nvGraphicFramePr>
        <cdr:cNvPr id="3" name="Chart 6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21</xdr:row>
      <xdr:rowOff>57150</xdr:rowOff>
    </xdr:from>
    <xdr:to>
      <xdr:col>21</xdr:col>
      <xdr:colOff>190500</xdr:colOff>
      <xdr:row>35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21</xdr:row>
      <xdr:rowOff>57150</xdr:rowOff>
    </xdr:from>
    <xdr:to>
      <xdr:col>13</xdr:col>
      <xdr:colOff>447675</xdr:colOff>
      <xdr:row>35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200025</xdr:colOff>
      <xdr:row>21</xdr:row>
      <xdr:rowOff>123825</xdr:rowOff>
    </xdr:from>
    <xdr:to>
      <xdr:col>28</xdr:col>
      <xdr:colOff>504825</xdr:colOff>
      <xdr:row>36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161925</xdr:rowOff>
    </xdr:from>
    <xdr:to>
      <xdr:col>14</xdr:col>
      <xdr:colOff>447675</xdr:colOff>
      <xdr:row>12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14</xdr:row>
      <xdr:rowOff>171450</xdr:rowOff>
    </xdr:from>
    <xdr:to>
      <xdr:col>15</xdr:col>
      <xdr:colOff>352425</xdr:colOff>
      <xdr:row>27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361950</xdr:colOff>
      <xdr:row>14</xdr:row>
      <xdr:rowOff>171450</xdr:rowOff>
    </xdr:from>
    <xdr:to>
      <xdr:col>23</xdr:col>
      <xdr:colOff>57150</xdr:colOff>
      <xdr:row>27</xdr:row>
      <xdr:rowOff>57150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104775</xdr:colOff>
      <xdr:row>27</xdr:row>
      <xdr:rowOff>104775</xdr:rowOff>
    </xdr:from>
    <xdr:to>
      <xdr:col>15</xdr:col>
      <xdr:colOff>409575</xdr:colOff>
      <xdr:row>41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22</xdr:row>
      <xdr:rowOff>28575</xdr:rowOff>
    </xdr:from>
    <xdr:to>
      <xdr:col>17</xdr:col>
      <xdr:colOff>276225</xdr:colOff>
      <xdr:row>34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34</xdr:row>
      <xdr:rowOff>142875</xdr:rowOff>
    </xdr:from>
    <xdr:to>
      <xdr:col>17</xdr:col>
      <xdr:colOff>304800</xdr:colOff>
      <xdr:row>49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17</xdr:col>
      <xdr:colOff>304800</xdr:colOff>
      <xdr:row>63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6" sqref="A6:L6"/>
    </sheetView>
  </sheetViews>
  <sheetFormatPr baseColWidth="10" defaultColWidth="8.83203125" defaultRowHeight="14" x14ac:dyDescent="0"/>
  <sheetData>
    <row r="1" spans="1:13">
      <c r="A1" s="267" t="s">
        <v>174</v>
      </c>
      <c r="B1" s="267"/>
    </row>
    <row r="2" spans="1:13">
      <c r="A2" s="266" t="s">
        <v>175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3">
      <c r="A3" s="266" t="s">
        <v>176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3">
      <c r="A4" s="266" t="s">
        <v>177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3">
      <c r="A5" s="266" t="s">
        <v>178</v>
      </c>
      <c r="B5" s="266"/>
      <c r="C5" s="266"/>
      <c r="D5" s="266"/>
      <c r="E5" s="266"/>
      <c r="F5" s="266"/>
      <c r="G5" s="266"/>
      <c r="H5" s="266"/>
      <c r="I5" s="266"/>
      <c r="J5" s="266"/>
    </row>
    <row r="6" spans="1:13">
      <c r="A6" s="266" t="s">
        <v>179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</row>
    <row r="7" spans="1:13">
      <c r="A7" s="266" t="s">
        <v>180</v>
      </c>
      <c r="B7" s="266"/>
      <c r="C7" s="266"/>
      <c r="D7" s="266"/>
      <c r="E7" s="266"/>
      <c r="F7" s="266"/>
      <c r="G7" s="266"/>
      <c r="H7" s="266"/>
      <c r="I7" s="266"/>
      <c r="J7" s="266"/>
    </row>
    <row r="8" spans="1:13">
      <c r="A8" s="266" t="s">
        <v>181</v>
      </c>
      <c r="B8" s="266"/>
      <c r="C8" s="266"/>
      <c r="D8" s="266"/>
      <c r="E8" s="266"/>
      <c r="F8" s="266"/>
      <c r="G8" s="266"/>
      <c r="H8" s="266"/>
      <c r="I8" s="266"/>
    </row>
    <row r="9" spans="1:13">
      <c r="A9" s="266" t="s">
        <v>182</v>
      </c>
      <c r="B9" s="266"/>
      <c r="C9" s="266"/>
      <c r="D9" s="266"/>
      <c r="E9" s="266"/>
      <c r="F9" s="266"/>
      <c r="G9" s="266"/>
    </row>
    <row r="11" spans="1:13">
      <c r="A11" s="40" t="s">
        <v>183</v>
      </c>
    </row>
    <row r="12" spans="1:13">
      <c r="A12" s="266" t="s">
        <v>184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</row>
    <row r="13" spans="1:13">
      <c r="A13" s="268" t="s">
        <v>185</v>
      </c>
      <c r="B13" s="268"/>
      <c r="C13" s="268"/>
      <c r="D13" s="268"/>
      <c r="E13" s="268"/>
      <c r="F13" s="268"/>
      <c r="G13" s="268"/>
      <c r="H13" s="268"/>
      <c r="I13" s="268"/>
    </row>
    <row r="14" spans="1:13">
      <c r="A14" s="266" t="s">
        <v>186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3">
      <c r="A15" s="266" t="s">
        <v>187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</row>
    <row r="16" spans="1:13">
      <c r="A16" s="266" t="s">
        <v>188</v>
      </c>
      <c r="B16" s="266"/>
      <c r="C16" s="266"/>
      <c r="D16" s="266"/>
      <c r="E16" s="266"/>
      <c r="F16" s="266"/>
      <c r="G16" s="266"/>
      <c r="H16" s="266"/>
      <c r="I16" s="266"/>
      <c r="J16" s="266"/>
    </row>
    <row r="17" spans="1:10">
      <c r="A17" s="266" t="s">
        <v>189</v>
      </c>
      <c r="B17" s="266"/>
      <c r="C17" s="266"/>
      <c r="D17" s="266"/>
      <c r="E17" s="266"/>
      <c r="F17" s="266"/>
      <c r="G17" s="266"/>
      <c r="H17" s="266"/>
    </row>
    <row r="18" spans="1:10">
      <c r="A18" s="266" t="s">
        <v>190</v>
      </c>
      <c r="B18" s="266"/>
      <c r="C18" s="266"/>
      <c r="D18" s="266"/>
      <c r="E18" s="266"/>
      <c r="F18" s="266"/>
      <c r="G18" s="266"/>
      <c r="H18" s="266"/>
      <c r="I18" s="266"/>
    </row>
    <row r="19" spans="1:10">
      <c r="A19" s="266" t="s">
        <v>191</v>
      </c>
      <c r="B19" s="266"/>
      <c r="C19" s="266"/>
      <c r="D19" s="266"/>
      <c r="E19" s="266"/>
      <c r="F19" s="266"/>
      <c r="G19" s="266"/>
      <c r="H19" s="266"/>
      <c r="I19" s="266"/>
    </row>
    <row r="20" spans="1:10">
      <c r="A20" s="266" t="s">
        <v>192</v>
      </c>
      <c r="B20" s="266"/>
      <c r="C20" s="266"/>
      <c r="D20" s="266"/>
      <c r="E20" s="266"/>
      <c r="F20" s="266"/>
      <c r="G20" s="266"/>
      <c r="H20" s="266"/>
      <c r="I20" s="266"/>
    </row>
    <row r="21" spans="1:10">
      <c r="A21" s="266" t="s">
        <v>193</v>
      </c>
      <c r="B21" s="266"/>
      <c r="C21" s="266"/>
      <c r="D21" s="266"/>
      <c r="E21" s="266"/>
      <c r="F21" s="266"/>
      <c r="G21" s="266"/>
      <c r="H21" s="266"/>
      <c r="I21" s="266"/>
      <c r="J21" s="266"/>
    </row>
    <row r="22" spans="1:10">
      <c r="A22" s="268" t="s">
        <v>194</v>
      </c>
      <c r="B22" s="268"/>
      <c r="C22" s="268"/>
      <c r="D22" s="268"/>
      <c r="E22" s="268"/>
      <c r="F22" s="268"/>
      <c r="G22" s="268"/>
      <c r="H22" s="268"/>
    </row>
    <row r="23" spans="1:10">
      <c r="A23" s="266" t="s">
        <v>195</v>
      </c>
      <c r="B23" s="266"/>
      <c r="C23" s="266"/>
      <c r="D23" s="266"/>
      <c r="E23" s="266"/>
      <c r="F23" s="266"/>
      <c r="G23" s="266"/>
      <c r="H23" s="266"/>
      <c r="I23" s="266"/>
      <c r="J23" s="266"/>
    </row>
    <row r="24" spans="1:10">
      <c r="A24" s="266" t="s">
        <v>196</v>
      </c>
      <c r="B24" s="266"/>
      <c r="C24" s="266"/>
      <c r="D24" s="266"/>
      <c r="E24" s="266"/>
      <c r="F24" s="266"/>
      <c r="G24" s="266"/>
      <c r="H24" s="266"/>
      <c r="I24" s="266"/>
    </row>
    <row r="25" spans="1:10">
      <c r="A25" s="266" t="s">
        <v>197</v>
      </c>
      <c r="B25" s="266"/>
      <c r="C25" s="266"/>
      <c r="D25" s="266"/>
      <c r="E25" s="266"/>
      <c r="F25" s="266"/>
      <c r="G25" s="266"/>
      <c r="H25" s="266"/>
    </row>
    <row r="26" spans="1:10">
      <c r="A26" s="266" t="s">
        <v>198</v>
      </c>
      <c r="B26" s="266"/>
      <c r="C26" s="266"/>
      <c r="D26" s="266"/>
      <c r="E26" s="266"/>
      <c r="F26" s="266"/>
      <c r="G26" s="266"/>
      <c r="H26" s="266"/>
      <c r="I26" s="266"/>
      <c r="J26" s="266"/>
    </row>
    <row r="27" spans="1:10">
      <c r="A27" s="266" t="s">
        <v>199</v>
      </c>
      <c r="B27" s="266"/>
      <c r="C27" s="266"/>
      <c r="D27" s="266"/>
      <c r="E27" s="266"/>
      <c r="F27" s="266"/>
      <c r="G27" s="266"/>
      <c r="H27" s="266"/>
      <c r="I27" s="266"/>
      <c r="J27" s="266"/>
    </row>
    <row r="28" spans="1:10">
      <c r="A28" s="266" t="s">
        <v>200</v>
      </c>
      <c r="B28" s="266"/>
      <c r="C28" s="266"/>
      <c r="D28" s="266"/>
      <c r="E28" s="266"/>
      <c r="F28" s="266"/>
      <c r="G28" s="266"/>
      <c r="H28" s="266"/>
    </row>
    <row r="29" spans="1:10">
      <c r="A29" s="266" t="s">
        <v>201</v>
      </c>
      <c r="B29" s="266"/>
      <c r="C29" s="266"/>
      <c r="D29" s="266"/>
      <c r="E29" s="266"/>
      <c r="F29" s="266"/>
      <c r="G29" s="266"/>
      <c r="H29" s="266"/>
      <c r="I29" s="266"/>
      <c r="J29" s="266"/>
    </row>
  </sheetData>
  <mergeCells count="27">
    <mergeCell ref="A26:J26"/>
    <mergeCell ref="A27:J27"/>
    <mergeCell ref="A28:H28"/>
    <mergeCell ref="A29:J29"/>
    <mergeCell ref="A21:J21"/>
    <mergeCell ref="A22:H22"/>
    <mergeCell ref="A23:J23"/>
    <mergeCell ref="A24:I24"/>
    <mergeCell ref="A25:H25"/>
    <mergeCell ref="A20:I20"/>
    <mergeCell ref="A7:J7"/>
    <mergeCell ref="A8:I8"/>
    <mergeCell ref="A9:G9"/>
    <mergeCell ref="A12:M12"/>
    <mergeCell ref="A13:I13"/>
    <mergeCell ref="A14:K14"/>
    <mergeCell ref="A15:M15"/>
    <mergeCell ref="A16:J16"/>
    <mergeCell ref="A17:H17"/>
    <mergeCell ref="A18:I18"/>
    <mergeCell ref="A19:I19"/>
    <mergeCell ref="A6:L6"/>
    <mergeCell ref="A1:B1"/>
    <mergeCell ref="A2:J2"/>
    <mergeCell ref="A3:K3"/>
    <mergeCell ref="A4:J4"/>
    <mergeCell ref="A5:J5"/>
  </mergeCells>
  <hyperlinks>
    <hyperlink ref="A2:J2" location="'fig4-1_povrate_persons'!A1" display="Figure 4‑1 Poverty rate of men, women, children, and all individuals (percent): Official versus LIMTIP"/>
    <hyperlink ref="A3:K3" location="'fig4-2_povcomp_persons'!A1" display="Figure 4‑2 The composition of total and LIMTIP income-poor population by men, women, and children (percent)"/>
    <hyperlink ref="A4:J4" location="'fig4-3,4_limtip_adults_kids'!A1" display="Figure 4‑3 Distribution of children by LIMTIP classification of income and time poverty (percent)"/>
    <hyperlink ref="A5:J5" location="'fig4-3,4_limtip_adults_kids'!A1" display="Figure 4‑4 Distribution of adults by LIMTIP classification income and time poverty status (percent)"/>
    <hyperlink ref="A7:J7" location="'fig4-6,7_povrate_emp_sex'!A1" display="Figure 4‑6 Poverty rate of employed and nonemployed adults (percent): Official versus LIMTIP"/>
    <hyperlink ref="A8:I8" location="'fig4-6,7_povrate_emp_sex'!A1" display="Figure 4‑7 Poverty rate by sex and employment status (percent): Official versus LIMTIP"/>
    <hyperlink ref="A9:G9" location="'fig4-8_limtip_emp_quint'!A1" display="Figure 4‑8 LIMTIP classification of employed adults by earnings quintile"/>
    <hyperlink ref="A12:M12" location="'tab4-1_headcount_decomp_persons'!A1" display="Table 4‑1 Factors affecting the hidden poverty rate (LIMTIP minus official poverty rate): Men, women, children, and all individuals"/>
    <hyperlink ref="A13:I13" location="'tab4-2_tpov_decomp_adults'!A1" display="Table 4‑2 Decomposition of time poverty rate of men and women in all households"/>
    <hyperlink ref="A14:K14" location="'tab4-3_povcomp_emp_sex'!A1" display="Table 4‑3 Number (in thousands) and composition of income-poor adults by employment status and sex"/>
    <hyperlink ref="A15:M15" location="'tab4-4_limtip_emp_sex'!A1" display="Table 4‑4 Distribution of adults by LIMTIP classification of income and time poverty according to employment status and sex (percent)"/>
    <hyperlink ref="A16:J16" location="'tab4-5_povcomp_emp_quint'!A1" display="Table 4‑5 Distribution of income-poor employed adults (18 to 74 years) by earnings quintile (percent)"/>
    <hyperlink ref="A17:H17" location="'tab4-6_pov_quint_sex'!A1" display="Table 4‑6 Poverty rate and composition of the poor by earnings quintile and sex"/>
    <hyperlink ref="A18:I18" location="'tab4-7-9_limtip_emp_quint_sex'!A1" display="Table 4‑7 LIMTIP classification of employed persons by earnings quintile and sex: Argentina"/>
    <hyperlink ref="A19:I19" location="'tab4-7-9_limtip_emp_quint_sex'!A1" display="Table 4‑8 LIMTIP classification of employed persons by earnings quintile and sex: Chile"/>
    <hyperlink ref="A20:I20" location="'tab4-7-9_limtip_emp_quint_sex'!A1" display="Table 4‑9 LIMTIP classification of employed persons by earnings quintile and sex: Mexico"/>
    <hyperlink ref="A21:J21" location="'tab4-10_emptyp_earn_AR'!A1" display="Table 4‑10 Employment and relative median earnings by type of employment and sex: Argentina"/>
    <hyperlink ref="A22:H22" location="'tab4-11_pov_emptyp_sex_AR'!A1" display="Table 4‑11 Official and LIMTIP poverty by type of employment and sex: Argentina"/>
    <hyperlink ref="A23:J23" location="'tab4-12_emp_hphrs_AR'!A1" display="Table 4‑12 Weekly hours of employment and housework by type of employment and sex: Argentina"/>
    <hyperlink ref="A24:I24" location="'tab4-13_emptyp_earn_CL'!A1" display="Table 4‑13 Employment and relative median earnings by type of employment and sex: Chile"/>
    <hyperlink ref="A25:H25" location="'tab4-14_pov_emptyp_sex_CL'!A1" display="Table 4‑14 Official and LIMTIP poverty by type of employment and sex: Chile"/>
    <hyperlink ref="A26:J26" location="'tab4-15_emp_hphrs_CL'!A1" display="Table 4‑15 Weekly hours of employment and housework by type of employment and sex: Chile"/>
    <hyperlink ref="A27:J27" location="'tab4-16_emptyp_earn_MX'!A1" display="Table 4‑16 Employment and relative median earnings by type of employment and sex: Mexico"/>
    <hyperlink ref="A28:H28" location="'tab4-17_pov_emptyp_sex_MX'!A1" display="Table 4‑17 Official and LIMTIP poverty by type of employment and sex: Mexico"/>
    <hyperlink ref="A29:J29" location="'tab4-18_emp_hphrs_MX'!A1" display="Table 4‑18 Weekly hours of employment and housework by type of employment and sex: Mexico"/>
    <hyperlink ref="A6:L6" location="'fig4-5_emp_dbl_bind'!A1" display="Figure 4‑5 Decomposition of time poverty among the employed adults into ‘employment-only’ and ‘double’ time-bind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>
      <selection activeCell="A2" sqref="A2"/>
    </sheetView>
  </sheetViews>
  <sheetFormatPr baseColWidth="10" defaultColWidth="8.83203125" defaultRowHeight="14" x14ac:dyDescent="0"/>
  <cols>
    <col min="3" max="3" width="13.83203125" bestFit="1" customWidth="1"/>
  </cols>
  <sheetData>
    <row r="2" spans="1:13">
      <c r="A2" s="40" t="s">
        <v>173</v>
      </c>
      <c r="B2" s="40" t="s">
        <v>172</v>
      </c>
    </row>
    <row r="3" spans="1:13">
      <c r="B3" s="148"/>
      <c r="C3" s="149"/>
      <c r="D3" s="149"/>
      <c r="E3" s="312" t="s">
        <v>83</v>
      </c>
      <c r="F3" s="312"/>
      <c r="G3" s="312" t="s">
        <v>75</v>
      </c>
      <c r="H3" s="312"/>
      <c r="I3" s="312" t="s">
        <v>25</v>
      </c>
      <c r="J3" s="312"/>
      <c r="K3" s="312"/>
    </row>
    <row r="4" spans="1:13" ht="42">
      <c r="B4" s="150" t="s">
        <v>18</v>
      </c>
      <c r="C4" s="150" t="s">
        <v>84</v>
      </c>
      <c r="D4" s="150" t="s">
        <v>44</v>
      </c>
      <c r="E4" s="104" t="s">
        <v>81</v>
      </c>
      <c r="F4" s="104" t="s">
        <v>82</v>
      </c>
      <c r="G4" s="104" t="s">
        <v>81</v>
      </c>
      <c r="H4" s="104" t="s">
        <v>82</v>
      </c>
      <c r="I4" s="131" t="s">
        <v>75</v>
      </c>
      <c r="J4" s="131" t="s">
        <v>86</v>
      </c>
      <c r="K4" s="131" t="s">
        <v>85</v>
      </c>
    </row>
    <row r="5" spans="1:13">
      <c r="B5" s="319" t="s">
        <v>2</v>
      </c>
      <c r="C5" s="328" t="s">
        <v>48</v>
      </c>
      <c r="D5" s="30" t="s">
        <v>3</v>
      </c>
      <c r="E5" s="74">
        <v>20.577100000000002</v>
      </c>
      <c r="F5" s="74">
        <v>15.299799999999999</v>
      </c>
      <c r="G5" s="31">
        <v>27.68</v>
      </c>
      <c r="H5" s="31">
        <v>37.229999999999997</v>
      </c>
      <c r="I5" s="31">
        <f>H5-G5</f>
        <v>9.5499999999999972</v>
      </c>
      <c r="J5" s="31">
        <f>I5/I$9*100</f>
        <v>8.7767668412829654</v>
      </c>
      <c r="K5" s="142">
        <f>I5/G5</f>
        <v>0.3450144508670519</v>
      </c>
    </row>
    <row r="6" spans="1:13">
      <c r="B6" s="320"/>
      <c r="C6" s="329"/>
      <c r="D6" s="127" t="s">
        <v>4</v>
      </c>
      <c r="E6" s="146">
        <v>33.209499999999998</v>
      </c>
      <c r="F6" s="146">
        <v>26.347200000000001</v>
      </c>
      <c r="G6" s="133">
        <v>44.67</v>
      </c>
      <c r="H6" s="133">
        <v>64.11</v>
      </c>
      <c r="I6" s="133">
        <f t="shared" ref="I6:I19" si="0">H6-G6</f>
        <v>19.439999999999998</v>
      </c>
      <c r="J6" s="133">
        <f t="shared" ref="J6:J9" si="1">I6/I$9*100</f>
        <v>17.866004962779151</v>
      </c>
      <c r="K6" s="139">
        <f t="shared" ref="K6:K19" si="2">I6/G6</f>
        <v>0.43519140362659497</v>
      </c>
      <c r="L6" s="67">
        <f>E6/(E6+E5)</f>
        <v>0.6174307355363603</v>
      </c>
      <c r="M6" s="67">
        <f>F6/(F6+F5)</f>
        <v>0.63263140202175427</v>
      </c>
    </row>
    <row r="7" spans="1:13">
      <c r="B7" s="320"/>
      <c r="C7" s="330" t="s">
        <v>49</v>
      </c>
      <c r="D7" s="20" t="s">
        <v>3</v>
      </c>
      <c r="E7" s="76">
        <v>26.3001</v>
      </c>
      <c r="F7" s="76">
        <v>31.692900000000002</v>
      </c>
      <c r="G7" s="21">
        <v>35.380000000000003</v>
      </c>
      <c r="H7" s="21">
        <v>77.12</v>
      </c>
      <c r="I7" s="21">
        <f t="shared" si="0"/>
        <v>41.74</v>
      </c>
      <c r="J7" s="21">
        <f t="shared" si="1"/>
        <v>38.360444812057708</v>
      </c>
      <c r="K7" s="132">
        <f t="shared" si="2"/>
        <v>1.1797625777275296</v>
      </c>
    </row>
    <row r="8" spans="1:13">
      <c r="B8" s="320"/>
      <c r="C8" s="331"/>
      <c r="D8" s="20" t="s">
        <v>4</v>
      </c>
      <c r="E8" s="76">
        <v>19.9133</v>
      </c>
      <c r="F8" s="76">
        <v>26.6601</v>
      </c>
      <c r="G8" s="21">
        <v>26.79</v>
      </c>
      <c r="H8" s="21">
        <v>64.87</v>
      </c>
      <c r="I8" s="33">
        <f t="shared" si="0"/>
        <v>38.080000000000005</v>
      </c>
      <c r="J8" s="33">
        <f t="shared" si="1"/>
        <v>34.996783383880157</v>
      </c>
      <c r="K8" s="143">
        <f t="shared" si="2"/>
        <v>1.4214259051885034</v>
      </c>
      <c r="L8" s="163">
        <f>E8/(E8+E7)</f>
        <v>0.43089883020941977</v>
      </c>
      <c r="M8" s="163">
        <f>F8/(F8+F7)</f>
        <v>0.45687625314893837</v>
      </c>
    </row>
    <row r="9" spans="1:13">
      <c r="B9" s="321"/>
      <c r="C9" s="313" t="s">
        <v>6</v>
      </c>
      <c r="D9" s="314"/>
      <c r="E9" s="153">
        <f>SUM(E5:E8)</f>
        <v>100</v>
      </c>
      <c r="F9" s="153">
        <f t="shared" ref="F9:H9" si="3">SUM(F5:F8)</f>
        <v>100</v>
      </c>
      <c r="G9" s="154">
        <f t="shared" si="3"/>
        <v>134.51999999999998</v>
      </c>
      <c r="H9" s="154">
        <f t="shared" si="3"/>
        <v>243.33</v>
      </c>
      <c r="I9" s="155">
        <f t="shared" si="0"/>
        <v>108.81000000000003</v>
      </c>
      <c r="J9" s="155">
        <f t="shared" si="1"/>
        <v>100</v>
      </c>
      <c r="K9" s="156">
        <f t="shared" si="2"/>
        <v>0.80887600356824296</v>
      </c>
    </row>
    <row r="10" spans="1:13">
      <c r="B10" s="322" t="s">
        <v>7</v>
      </c>
      <c r="C10" s="332" t="s">
        <v>48</v>
      </c>
      <c r="D10" s="34" t="s">
        <v>3</v>
      </c>
      <c r="E10" s="71">
        <v>18.459399999999999</v>
      </c>
      <c r="F10" s="71">
        <v>14.3116</v>
      </c>
      <c r="G10" s="35">
        <v>73.459999999999994</v>
      </c>
      <c r="H10" s="35">
        <v>93.21</v>
      </c>
      <c r="I10" s="35">
        <f t="shared" si="0"/>
        <v>19.75</v>
      </c>
      <c r="J10" s="35">
        <f>I10/I$14*100</f>
        <v>7.7967707552011367</v>
      </c>
      <c r="K10" s="144">
        <f t="shared" si="2"/>
        <v>0.26885379798529813</v>
      </c>
    </row>
    <row r="11" spans="1:13">
      <c r="B11" s="323"/>
      <c r="C11" s="333"/>
      <c r="D11" s="128" t="s">
        <v>4</v>
      </c>
      <c r="E11" s="147">
        <v>41.099600000000002</v>
      </c>
      <c r="F11" s="147">
        <v>34.082700000000003</v>
      </c>
      <c r="G11" s="135">
        <v>163.56</v>
      </c>
      <c r="H11" s="135">
        <v>221.97</v>
      </c>
      <c r="I11" s="135">
        <f t="shared" si="0"/>
        <v>58.41</v>
      </c>
      <c r="J11" s="135">
        <f t="shared" ref="J11:J14" si="4">I11/I$14*100</f>
        <v>23.058702775255611</v>
      </c>
      <c r="K11" s="140">
        <f t="shared" si="2"/>
        <v>0.35711665443873808</v>
      </c>
      <c r="L11" s="67">
        <f>E11/(E11+E10)</f>
        <v>0.69006531338672583</v>
      </c>
      <c r="M11" s="67">
        <f>F11/(F11+F10)</f>
        <v>0.70427095753012237</v>
      </c>
    </row>
    <row r="12" spans="1:13">
      <c r="B12" s="323"/>
      <c r="C12" s="334" t="s">
        <v>49</v>
      </c>
      <c r="D12" s="22" t="s">
        <v>3</v>
      </c>
      <c r="E12" s="73">
        <v>24.143799999999999</v>
      </c>
      <c r="F12" s="73">
        <v>29.473500000000001</v>
      </c>
      <c r="G12" s="23">
        <v>96.08</v>
      </c>
      <c r="H12" s="23">
        <v>191.95</v>
      </c>
      <c r="I12" s="23">
        <f t="shared" si="0"/>
        <v>95.86999999999999</v>
      </c>
      <c r="J12" s="23">
        <f t="shared" si="4"/>
        <v>37.8469069519561</v>
      </c>
      <c r="K12" s="134">
        <f t="shared" si="2"/>
        <v>0.99781432139883419</v>
      </c>
    </row>
    <row r="13" spans="1:13">
      <c r="B13" s="323"/>
      <c r="C13" s="334"/>
      <c r="D13" s="22" t="s">
        <v>4</v>
      </c>
      <c r="E13" s="73">
        <v>16.2972</v>
      </c>
      <c r="F13" s="73">
        <v>22.132200000000001</v>
      </c>
      <c r="G13" s="23">
        <v>64.86</v>
      </c>
      <c r="H13" s="23">
        <v>144.13999999999999</v>
      </c>
      <c r="I13" s="23">
        <f t="shared" si="0"/>
        <v>79.279999999999987</v>
      </c>
      <c r="J13" s="23">
        <f t="shared" si="4"/>
        <v>31.297619517587137</v>
      </c>
      <c r="K13" s="134">
        <f t="shared" si="2"/>
        <v>1.2223250077089114</v>
      </c>
      <c r="L13" s="163">
        <f>E13/(E13+E12)</f>
        <v>0.40298706757993125</v>
      </c>
      <c r="M13" s="163">
        <f>F13/(F13+F12)</f>
        <v>0.4288712293409449</v>
      </c>
    </row>
    <row r="14" spans="1:13">
      <c r="B14" s="324"/>
      <c r="C14" s="315" t="s">
        <v>6</v>
      </c>
      <c r="D14" s="316"/>
      <c r="E14" s="157">
        <f>SUM(E10:E13)</f>
        <v>100</v>
      </c>
      <c r="F14" s="157">
        <f t="shared" ref="F14" si="5">SUM(F10:F13)</f>
        <v>100</v>
      </c>
      <c r="G14" s="158">
        <f t="shared" ref="G14" si="6">SUM(G10:G13)</f>
        <v>397.96</v>
      </c>
      <c r="H14" s="158">
        <f t="shared" ref="H14" si="7">SUM(H10:H13)</f>
        <v>651.27</v>
      </c>
      <c r="I14" s="158">
        <f t="shared" si="0"/>
        <v>253.31</v>
      </c>
      <c r="J14" s="158">
        <f t="shared" si="4"/>
        <v>100</v>
      </c>
      <c r="K14" s="159">
        <f t="shared" si="2"/>
        <v>0.6365212584179315</v>
      </c>
    </row>
    <row r="15" spans="1:13">
      <c r="B15" s="325" t="s">
        <v>8</v>
      </c>
      <c r="C15" s="335" t="s">
        <v>48</v>
      </c>
      <c r="D15" s="24" t="s">
        <v>3</v>
      </c>
      <c r="E15" s="70">
        <v>9.1738</v>
      </c>
      <c r="F15" s="70">
        <v>8.5912000000000006</v>
      </c>
      <c r="G15" s="25">
        <v>2485.67</v>
      </c>
      <c r="H15" s="25">
        <v>2817.48</v>
      </c>
      <c r="I15" s="25">
        <f t="shared" si="0"/>
        <v>331.80999999999995</v>
      </c>
      <c r="J15" s="25">
        <f>I15/I$19*100</f>
        <v>5.8214119042355685</v>
      </c>
      <c r="K15" s="136">
        <f t="shared" si="2"/>
        <v>0.13348915986434237</v>
      </c>
    </row>
    <row r="16" spans="1:13">
      <c r="B16" s="326"/>
      <c r="C16" s="336"/>
      <c r="D16" s="129" t="s">
        <v>4</v>
      </c>
      <c r="E16" s="137">
        <v>35.578699999999998</v>
      </c>
      <c r="F16" s="137">
        <v>32.4908</v>
      </c>
      <c r="G16" s="138">
        <v>9640.1200000000008</v>
      </c>
      <c r="H16" s="138">
        <v>10655.37</v>
      </c>
      <c r="I16" s="138">
        <f t="shared" si="0"/>
        <v>1015.25</v>
      </c>
      <c r="J16" s="138">
        <f t="shared" ref="J16:J19" si="8">I16/I$19*100</f>
        <v>17.811965991908508</v>
      </c>
      <c r="K16" s="141">
        <f t="shared" si="2"/>
        <v>0.10531507906540581</v>
      </c>
      <c r="L16" s="67">
        <f>E16/(E16+E15)</f>
        <v>0.79501033461817772</v>
      </c>
      <c r="M16" s="67">
        <f>F16/(F16+F15)</f>
        <v>0.79087678301932718</v>
      </c>
    </row>
    <row r="17" spans="2:13">
      <c r="B17" s="326"/>
      <c r="C17" s="335" t="s">
        <v>49</v>
      </c>
      <c r="D17" s="24" t="s">
        <v>3</v>
      </c>
      <c r="E17" s="70">
        <v>36.664400000000001</v>
      </c>
      <c r="F17" s="70">
        <v>37.680599999999998</v>
      </c>
      <c r="G17" s="25">
        <v>9934.2999999999993</v>
      </c>
      <c r="H17" s="25">
        <v>12357.37</v>
      </c>
      <c r="I17" s="25">
        <f t="shared" si="0"/>
        <v>2423.0700000000015</v>
      </c>
      <c r="J17" s="25">
        <f t="shared" si="8"/>
        <v>42.511342463446219</v>
      </c>
      <c r="K17" s="136">
        <f t="shared" si="2"/>
        <v>0.24390948531854301</v>
      </c>
    </row>
    <row r="18" spans="2:13">
      <c r="B18" s="326"/>
      <c r="C18" s="337"/>
      <c r="D18" s="26" t="s">
        <v>4</v>
      </c>
      <c r="E18" s="69">
        <v>18.583100000000002</v>
      </c>
      <c r="F18" s="69">
        <v>21.237400000000001</v>
      </c>
      <c r="G18" s="27">
        <v>5035.1400000000003</v>
      </c>
      <c r="H18" s="27">
        <v>6964.83</v>
      </c>
      <c r="I18" s="27">
        <f t="shared" si="0"/>
        <v>1929.6899999999996</v>
      </c>
      <c r="J18" s="27">
        <f t="shared" si="8"/>
        <v>33.85527964040967</v>
      </c>
      <c r="K18" s="145">
        <f t="shared" si="2"/>
        <v>0.38324455725163542</v>
      </c>
      <c r="L18" s="163">
        <f>E18/(E18+E17)</f>
        <v>0.33636092130865652</v>
      </c>
      <c r="M18" s="163">
        <f>F18/(F18+F17)</f>
        <v>0.36045690620862897</v>
      </c>
    </row>
    <row r="19" spans="2:13">
      <c r="B19" s="327"/>
      <c r="C19" s="317" t="s">
        <v>6</v>
      </c>
      <c r="D19" s="318"/>
      <c r="E19" s="160">
        <f>SUM(E15:E18)</f>
        <v>100</v>
      </c>
      <c r="F19" s="160">
        <f t="shared" ref="F19" si="9">SUM(F15:F18)</f>
        <v>100</v>
      </c>
      <c r="G19" s="161">
        <f t="shared" ref="G19" si="10">SUM(G15:G18)</f>
        <v>27095.23</v>
      </c>
      <c r="H19" s="161">
        <f t="shared" ref="H19" si="11">SUM(H15:H18)</f>
        <v>32795.050000000003</v>
      </c>
      <c r="I19" s="161">
        <f t="shared" si="0"/>
        <v>5699.8200000000033</v>
      </c>
      <c r="J19" s="161">
        <f t="shared" si="8"/>
        <v>100</v>
      </c>
      <c r="K19" s="162">
        <f t="shared" si="2"/>
        <v>0.21036248815750977</v>
      </c>
    </row>
    <row r="20" spans="2:13">
      <c r="B20" s="105"/>
      <c r="C20" s="151"/>
      <c r="D20" s="107"/>
      <c r="E20" s="108"/>
      <c r="F20" s="108"/>
      <c r="G20" s="130"/>
      <c r="H20" s="130"/>
      <c r="I20" s="108"/>
      <c r="J20" s="130"/>
      <c r="K20" s="152"/>
    </row>
    <row r="21" spans="2:13">
      <c r="B21" s="105"/>
      <c r="C21" s="105"/>
      <c r="D21" s="107"/>
      <c r="E21" s="108"/>
      <c r="F21" s="108"/>
      <c r="G21" s="130"/>
      <c r="H21" s="130"/>
      <c r="I21" s="15"/>
      <c r="J21" s="38"/>
    </row>
    <row r="22" spans="2:13">
      <c r="B22" s="105"/>
      <c r="C22" s="105"/>
      <c r="D22" s="107"/>
      <c r="E22" s="282" t="s">
        <v>74</v>
      </c>
      <c r="F22" s="282"/>
      <c r="G22" s="282" t="s">
        <v>75</v>
      </c>
      <c r="H22" s="282"/>
    </row>
    <row r="23" spans="2:13" ht="42">
      <c r="E23" s="104" t="s">
        <v>71</v>
      </c>
      <c r="F23" s="104" t="s">
        <v>70</v>
      </c>
      <c r="G23" s="104" t="s">
        <v>71</v>
      </c>
      <c r="H23" s="104" t="s">
        <v>70</v>
      </c>
      <c r="J23" s="125" t="s">
        <v>76</v>
      </c>
    </row>
    <row r="24" spans="2:13">
      <c r="C24" s="297" t="s">
        <v>2</v>
      </c>
      <c r="D24" s="80" t="s">
        <v>77</v>
      </c>
      <c r="E24" s="78">
        <v>20.577100000000002</v>
      </c>
      <c r="F24" s="79">
        <v>15.299799999999999</v>
      </c>
      <c r="G24" s="109">
        <v>27.68</v>
      </c>
      <c r="H24" s="110">
        <v>37.229999999999997</v>
      </c>
      <c r="J24" s="4">
        <f>H24-G24</f>
        <v>9.5499999999999972</v>
      </c>
    </row>
    <row r="25" spans="2:13">
      <c r="C25" s="297"/>
      <c r="D25" s="80" t="s">
        <v>78</v>
      </c>
      <c r="E25" s="81">
        <v>33.209499999999998</v>
      </c>
      <c r="F25" s="82">
        <v>26.347200000000001</v>
      </c>
      <c r="G25" s="111">
        <v>44.67</v>
      </c>
      <c r="H25" s="112">
        <v>64.11</v>
      </c>
      <c r="J25" s="4">
        <f t="shared" ref="J25:J35" si="12">H25-G25</f>
        <v>19.439999999999998</v>
      </c>
    </row>
    <row r="26" spans="2:13">
      <c r="C26" s="297"/>
      <c r="D26" s="80" t="s">
        <v>79</v>
      </c>
      <c r="E26" s="81">
        <v>26.3001</v>
      </c>
      <c r="F26" s="82">
        <v>31.692900000000002</v>
      </c>
      <c r="G26" s="111">
        <v>35.380000000000003</v>
      </c>
      <c r="H26" s="112">
        <v>77.12</v>
      </c>
      <c r="J26" s="4">
        <f t="shared" si="12"/>
        <v>41.74</v>
      </c>
    </row>
    <row r="27" spans="2:13">
      <c r="C27" s="297"/>
      <c r="D27" s="80" t="s">
        <v>80</v>
      </c>
      <c r="E27" s="81">
        <v>19.9133</v>
      </c>
      <c r="F27" s="82">
        <v>26.6601</v>
      </c>
      <c r="G27" s="111">
        <v>26.79</v>
      </c>
      <c r="H27" s="112">
        <v>64.87</v>
      </c>
      <c r="J27" s="4">
        <f t="shared" si="12"/>
        <v>38.080000000000005</v>
      </c>
    </row>
    <row r="28" spans="2:13">
      <c r="C28" s="297" t="s">
        <v>7</v>
      </c>
      <c r="D28" s="126" t="s">
        <v>77</v>
      </c>
      <c r="E28" s="87">
        <v>18.459399999999999</v>
      </c>
      <c r="F28" s="88">
        <v>14.3116</v>
      </c>
      <c r="G28" s="113">
        <v>73.459999999999994</v>
      </c>
      <c r="H28" s="114">
        <v>93.21</v>
      </c>
      <c r="J28" s="7">
        <f t="shared" si="12"/>
        <v>19.75</v>
      </c>
    </row>
    <row r="29" spans="2:13">
      <c r="C29" s="297"/>
      <c r="D29" s="126" t="s">
        <v>78</v>
      </c>
      <c r="E29" s="90">
        <v>41.099600000000002</v>
      </c>
      <c r="F29" s="91">
        <v>34.082700000000003</v>
      </c>
      <c r="G29" s="115">
        <v>163.56</v>
      </c>
      <c r="H29" s="116">
        <v>221.97</v>
      </c>
      <c r="J29" s="7">
        <f t="shared" si="12"/>
        <v>58.41</v>
      </c>
    </row>
    <row r="30" spans="2:13">
      <c r="C30" s="297"/>
      <c r="D30" s="126" t="s">
        <v>79</v>
      </c>
      <c r="E30" s="90">
        <v>24.143799999999999</v>
      </c>
      <c r="F30" s="91">
        <v>29.473500000000001</v>
      </c>
      <c r="G30" s="115">
        <v>96.08</v>
      </c>
      <c r="H30" s="116">
        <v>191.95</v>
      </c>
      <c r="J30" s="7">
        <f t="shared" si="12"/>
        <v>95.86999999999999</v>
      </c>
    </row>
    <row r="31" spans="2:13">
      <c r="C31" s="297"/>
      <c r="D31" s="126" t="s">
        <v>80</v>
      </c>
      <c r="E31" s="90">
        <v>16.2972</v>
      </c>
      <c r="F31" s="91">
        <v>22.132200000000001</v>
      </c>
      <c r="G31" s="117">
        <v>64.86</v>
      </c>
      <c r="H31" s="118">
        <v>144.13999999999999</v>
      </c>
      <c r="J31" s="7">
        <f t="shared" si="12"/>
        <v>79.279999999999987</v>
      </c>
    </row>
    <row r="32" spans="2:13">
      <c r="C32" s="297" t="s">
        <v>8</v>
      </c>
      <c r="D32" s="98" t="s">
        <v>77</v>
      </c>
      <c r="E32" s="96">
        <v>9.1738</v>
      </c>
      <c r="F32" s="97">
        <v>8.5912000000000006</v>
      </c>
      <c r="G32" s="119">
        <v>2485.67</v>
      </c>
      <c r="H32" s="120">
        <v>2817.48</v>
      </c>
      <c r="J32" s="10">
        <f t="shared" si="12"/>
        <v>331.80999999999995</v>
      </c>
    </row>
    <row r="33" spans="3:10">
      <c r="C33" s="297"/>
      <c r="D33" s="98" t="s">
        <v>78</v>
      </c>
      <c r="E33" s="99">
        <v>35.578699999999998</v>
      </c>
      <c r="F33" s="100">
        <v>32.4908</v>
      </c>
      <c r="G33" s="121">
        <v>9640.1200000000008</v>
      </c>
      <c r="H33" s="122">
        <v>10655.37</v>
      </c>
      <c r="J33" s="10">
        <f t="shared" si="12"/>
        <v>1015.25</v>
      </c>
    </row>
    <row r="34" spans="3:10">
      <c r="C34" s="297"/>
      <c r="D34" s="98" t="s">
        <v>79</v>
      </c>
      <c r="E34" s="99">
        <v>36.664400000000001</v>
      </c>
      <c r="F34" s="100">
        <v>37.680599999999998</v>
      </c>
      <c r="G34" s="121">
        <v>9934.2999999999993</v>
      </c>
      <c r="H34" s="122">
        <v>12357.37</v>
      </c>
      <c r="J34" s="10">
        <f t="shared" si="12"/>
        <v>2423.0700000000015</v>
      </c>
    </row>
    <row r="35" spans="3:10">
      <c r="C35" s="297"/>
      <c r="D35" s="98" t="s">
        <v>80</v>
      </c>
      <c r="E35" s="101">
        <v>18.583100000000002</v>
      </c>
      <c r="F35" s="102">
        <v>21.237400000000001</v>
      </c>
      <c r="G35" s="123">
        <v>5035.1400000000003</v>
      </c>
      <c r="H35" s="124">
        <v>6964.83</v>
      </c>
      <c r="J35" s="10">
        <f t="shared" si="12"/>
        <v>1929.6899999999996</v>
      </c>
    </row>
  </sheetData>
  <mergeCells count="20">
    <mergeCell ref="C28:C31"/>
    <mergeCell ref="C32:C35"/>
    <mergeCell ref="E22:F22"/>
    <mergeCell ref="G22:H22"/>
    <mergeCell ref="C15:C16"/>
    <mergeCell ref="C17:C18"/>
    <mergeCell ref="C24:C27"/>
    <mergeCell ref="I3:K3"/>
    <mergeCell ref="C9:D9"/>
    <mergeCell ref="C14:D14"/>
    <mergeCell ref="C19:D19"/>
    <mergeCell ref="B5:B9"/>
    <mergeCell ref="B10:B14"/>
    <mergeCell ref="B15:B19"/>
    <mergeCell ref="E3:F3"/>
    <mergeCell ref="G3:H3"/>
    <mergeCell ref="C5:C6"/>
    <mergeCell ref="C7:C8"/>
    <mergeCell ref="C10:C11"/>
    <mergeCell ref="C12:C1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46"/>
  <sheetViews>
    <sheetView topLeftCell="A25" workbookViewId="0">
      <selection activeCell="B26" sqref="B26"/>
    </sheetView>
  </sheetViews>
  <sheetFormatPr baseColWidth="10" defaultColWidth="8.83203125" defaultRowHeight="14" x14ac:dyDescent="0"/>
  <sheetData>
    <row r="5" spans="2:12" ht="56">
      <c r="E5" s="103" t="s">
        <v>31</v>
      </c>
      <c r="F5" s="103" t="s">
        <v>34</v>
      </c>
      <c r="G5" s="103" t="s">
        <v>32</v>
      </c>
      <c r="H5" s="103" t="s">
        <v>33</v>
      </c>
      <c r="I5" s="104" t="s">
        <v>70</v>
      </c>
      <c r="J5" s="104" t="s">
        <v>71</v>
      </c>
      <c r="K5" s="104" t="s">
        <v>25</v>
      </c>
    </row>
    <row r="6" spans="2:12">
      <c r="B6" s="298" t="s">
        <v>2</v>
      </c>
      <c r="C6" s="77" t="s">
        <v>48</v>
      </c>
      <c r="D6" s="77" t="s">
        <v>3</v>
      </c>
      <c r="E6" s="78">
        <v>0.96640000000000004</v>
      </c>
      <c r="F6" s="78">
        <v>19.8141</v>
      </c>
      <c r="G6" s="78">
        <v>3.4842</v>
      </c>
      <c r="H6" s="78">
        <v>75.735299999999995</v>
      </c>
      <c r="I6" s="78">
        <f>E6+F6</f>
        <v>20.7805</v>
      </c>
      <c r="J6" s="79">
        <v>15.450699999999999</v>
      </c>
      <c r="K6" s="1">
        <f>I6-J6</f>
        <v>5.3298000000000005</v>
      </c>
      <c r="L6" s="1">
        <f t="shared" ref="L6:L11" si="0">E6/(E6+F6)*100</f>
        <v>4.6505137027501746</v>
      </c>
    </row>
    <row r="7" spans="2:12">
      <c r="B7" s="299"/>
      <c r="C7" s="80"/>
      <c r="D7" s="80" t="s">
        <v>4</v>
      </c>
      <c r="E7" s="81">
        <v>2.4043999999999999</v>
      </c>
      <c r="F7" s="81">
        <v>13.006600000000001</v>
      </c>
      <c r="G7" s="81">
        <v>7.8907999999999996</v>
      </c>
      <c r="H7" s="81">
        <v>76.6982</v>
      </c>
      <c r="I7" s="81">
        <f t="shared" ref="I7:I11" si="1">E7+F7</f>
        <v>15.411000000000001</v>
      </c>
      <c r="J7" s="82">
        <v>10.738799999999999</v>
      </c>
      <c r="K7" s="1">
        <f t="shared" ref="K7:K23" si="2">I7-J7</f>
        <v>4.6722000000000019</v>
      </c>
      <c r="L7" s="1">
        <f t="shared" si="0"/>
        <v>15.601842839530203</v>
      </c>
    </row>
    <row r="8" spans="2:12">
      <c r="B8" s="299"/>
      <c r="C8" s="80"/>
      <c r="D8" s="80" t="s">
        <v>6</v>
      </c>
      <c r="E8" s="81">
        <v>1.97</v>
      </c>
      <c r="F8" s="81">
        <v>15.06</v>
      </c>
      <c r="G8" s="81">
        <v>6.56</v>
      </c>
      <c r="H8" s="81">
        <v>76.41</v>
      </c>
      <c r="I8" s="81">
        <f t="shared" si="1"/>
        <v>17.03</v>
      </c>
      <c r="J8" s="82">
        <v>12.16</v>
      </c>
      <c r="K8" s="1">
        <f t="shared" si="2"/>
        <v>4.870000000000001</v>
      </c>
      <c r="L8" s="1">
        <f t="shared" si="0"/>
        <v>11.567821491485612</v>
      </c>
    </row>
    <row r="9" spans="2:12">
      <c r="B9" s="299"/>
      <c r="C9" s="80" t="s">
        <v>49</v>
      </c>
      <c r="D9" s="80" t="s">
        <v>3</v>
      </c>
      <c r="E9" s="81">
        <v>6.2393000000000001</v>
      </c>
      <c r="F9" s="81">
        <v>4.5124000000000004</v>
      </c>
      <c r="G9" s="81">
        <v>31.0608</v>
      </c>
      <c r="H9" s="81">
        <v>58.1875</v>
      </c>
      <c r="I9" s="81">
        <f t="shared" si="1"/>
        <v>10.7517</v>
      </c>
      <c r="J9" s="82">
        <v>4.9325000000000001</v>
      </c>
      <c r="K9" s="1">
        <f t="shared" si="2"/>
        <v>5.8191999999999995</v>
      </c>
      <c r="L9" s="1">
        <f t="shared" si="0"/>
        <v>58.030823032636704</v>
      </c>
    </row>
    <row r="10" spans="2:12">
      <c r="B10" s="299"/>
      <c r="C10" s="80"/>
      <c r="D10" s="80" t="s">
        <v>4</v>
      </c>
      <c r="E10" s="81">
        <v>6.3445999999999998</v>
      </c>
      <c r="F10" s="81">
        <v>3.8782000000000001</v>
      </c>
      <c r="G10" s="81">
        <v>40.422600000000003</v>
      </c>
      <c r="H10" s="81">
        <v>49.354700000000001</v>
      </c>
      <c r="I10" s="81">
        <f t="shared" si="1"/>
        <v>10.222799999999999</v>
      </c>
      <c r="J10" s="82">
        <v>4.2213000000000003</v>
      </c>
      <c r="K10" s="1">
        <f t="shared" si="2"/>
        <v>6.0014999999999992</v>
      </c>
      <c r="L10" s="1">
        <f t="shared" si="0"/>
        <v>62.063231208670814</v>
      </c>
    </row>
    <row r="11" spans="2:12">
      <c r="B11" s="338"/>
      <c r="C11" s="83"/>
      <c r="D11" s="83" t="s">
        <v>6</v>
      </c>
      <c r="E11" s="84">
        <v>6.29</v>
      </c>
      <c r="F11" s="84">
        <v>4.21</v>
      </c>
      <c r="G11" s="84">
        <v>35.46</v>
      </c>
      <c r="H11" s="84">
        <v>54.04</v>
      </c>
      <c r="I11" s="84">
        <f t="shared" si="1"/>
        <v>10.5</v>
      </c>
      <c r="J11" s="85">
        <v>4.5999999999999996</v>
      </c>
      <c r="K11" s="1">
        <f t="shared" si="2"/>
        <v>5.9</v>
      </c>
      <c r="L11" s="1">
        <f t="shared" si="0"/>
        <v>59.904761904761905</v>
      </c>
    </row>
    <row r="12" spans="2:12">
      <c r="B12" s="300" t="s">
        <v>7</v>
      </c>
      <c r="C12" s="86" t="s">
        <v>48</v>
      </c>
      <c r="D12" s="86" t="s">
        <v>3</v>
      </c>
      <c r="E12" s="87">
        <v>0.18290000000000001</v>
      </c>
      <c r="F12" s="87">
        <v>23.0426</v>
      </c>
      <c r="G12" s="87">
        <v>0.35010000000000002</v>
      </c>
      <c r="H12" s="87">
        <v>76.424400000000006</v>
      </c>
      <c r="I12" s="87">
        <f>E12+F12</f>
        <v>23.2255</v>
      </c>
      <c r="J12" s="88">
        <v>18.305199999999999</v>
      </c>
      <c r="K12" s="1">
        <f t="shared" si="2"/>
        <v>4.920300000000001</v>
      </c>
    </row>
    <row r="13" spans="2:12">
      <c r="B13" s="301"/>
      <c r="C13" s="89"/>
      <c r="D13" s="89" t="s">
        <v>4</v>
      </c>
      <c r="E13" s="90">
        <v>2.4954999999999998</v>
      </c>
      <c r="F13" s="90">
        <v>19.713899999999999</v>
      </c>
      <c r="G13" s="90">
        <v>5.8246000000000002</v>
      </c>
      <c r="H13" s="90">
        <v>71.965999999999994</v>
      </c>
      <c r="I13" s="90">
        <f t="shared" ref="I13:I23" si="3">E13+F13</f>
        <v>22.209399999999999</v>
      </c>
      <c r="J13" s="91">
        <v>16.365100000000002</v>
      </c>
      <c r="K13" s="1">
        <f t="shared" si="2"/>
        <v>5.8442999999999969</v>
      </c>
    </row>
    <row r="14" spans="2:12">
      <c r="B14" s="301"/>
      <c r="C14" s="89"/>
      <c r="D14" s="89" t="s">
        <v>6</v>
      </c>
      <c r="E14" s="90">
        <v>1.83</v>
      </c>
      <c r="F14" s="90">
        <v>20.67</v>
      </c>
      <c r="G14" s="90">
        <v>4.26</v>
      </c>
      <c r="H14" s="90">
        <v>73.239999999999995</v>
      </c>
      <c r="I14" s="90">
        <f t="shared" si="3"/>
        <v>22.5</v>
      </c>
      <c r="J14" s="91">
        <v>16.920000000000002</v>
      </c>
      <c r="K14" s="1">
        <f t="shared" si="2"/>
        <v>5.5799999999999983</v>
      </c>
    </row>
    <row r="15" spans="2:12">
      <c r="B15" s="301"/>
      <c r="C15" s="89" t="s">
        <v>49</v>
      </c>
      <c r="D15" s="89" t="s">
        <v>3</v>
      </c>
      <c r="E15" s="90">
        <v>6.9147999999999996</v>
      </c>
      <c r="F15" s="90">
        <v>6.1585000000000001</v>
      </c>
      <c r="G15" s="90">
        <v>28.198</v>
      </c>
      <c r="H15" s="90">
        <v>58.728700000000003</v>
      </c>
      <c r="I15" s="90">
        <f t="shared" si="3"/>
        <v>13.0733</v>
      </c>
      <c r="J15" s="91">
        <v>6.5438999999999998</v>
      </c>
      <c r="K15" s="1">
        <f t="shared" si="2"/>
        <v>6.5293999999999999</v>
      </c>
    </row>
    <row r="16" spans="2:12">
      <c r="B16" s="301"/>
      <c r="C16" s="89"/>
      <c r="D16" s="89" t="s">
        <v>4</v>
      </c>
      <c r="E16" s="90">
        <v>9.4600000000000009</v>
      </c>
      <c r="F16" s="90">
        <v>4.0263999999999998</v>
      </c>
      <c r="G16" s="90">
        <v>45.039299999999997</v>
      </c>
      <c r="H16" s="90">
        <v>41.474200000000003</v>
      </c>
      <c r="I16" s="90">
        <f t="shared" si="3"/>
        <v>13.4864</v>
      </c>
      <c r="J16" s="91">
        <v>6.0682999999999998</v>
      </c>
      <c r="K16" s="1">
        <f t="shared" si="2"/>
        <v>7.4180999999999999</v>
      </c>
    </row>
    <row r="17" spans="2:12">
      <c r="B17" s="339"/>
      <c r="C17" s="92"/>
      <c r="D17" s="92" t="s">
        <v>6</v>
      </c>
      <c r="E17" s="93">
        <v>7.99</v>
      </c>
      <c r="F17" s="93">
        <v>5.26</v>
      </c>
      <c r="G17" s="93">
        <v>35.29</v>
      </c>
      <c r="H17" s="93">
        <v>51.46</v>
      </c>
      <c r="I17" s="93">
        <f t="shared" si="3"/>
        <v>13.25</v>
      </c>
      <c r="J17" s="94">
        <v>6.34</v>
      </c>
      <c r="K17" s="1">
        <f t="shared" si="2"/>
        <v>6.91</v>
      </c>
    </row>
    <row r="18" spans="2:12">
      <c r="B18" s="307" t="s">
        <v>8</v>
      </c>
      <c r="C18" s="95" t="s">
        <v>48</v>
      </c>
      <c r="D18" s="95" t="s">
        <v>3</v>
      </c>
      <c r="E18" s="96">
        <v>0.63849999999999996</v>
      </c>
      <c r="F18" s="96">
        <v>48.379300000000001</v>
      </c>
      <c r="G18" s="96">
        <v>0.3261</v>
      </c>
      <c r="H18" s="96">
        <v>50.656100000000002</v>
      </c>
      <c r="I18" s="96">
        <f t="shared" si="3"/>
        <v>49.017800000000001</v>
      </c>
      <c r="J18" s="97">
        <v>43.244999999999997</v>
      </c>
      <c r="K18" s="1">
        <f t="shared" si="2"/>
        <v>5.7728000000000037</v>
      </c>
      <c r="L18" s="67">
        <f>0.28*0.21</f>
        <v>5.8800000000000005E-2</v>
      </c>
    </row>
    <row r="19" spans="2:12">
      <c r="B19" s="308"/>
      <c r="C19" s="98"/>
      <c r="D19" s="98" t="s">
        <v>4</v>
      </c>
      <c r="E19" s="99">
        <v>11.582700000000001</v>
      </c>
      <c r="F19" s="99">
        <v>44.155299999999997</v>
      </c>
      <c r="G19" s="99">
        <v>4.7915999999999999</v>
      </c>
      <c r="H19" s="99">
        <v>39.470399999999998</v>
      </c>
      <c r="I19" s="99">
        <f t="shared" si="3"/>
        <v>55.738</v>
      </c>
      <c r="J19" s="100">
        <v>50.427199999999999</v>
      </c>
      <c r="K19" s="1">
        <f t="shared" si="2"/>
        <v>5.3108000000000004</v>
      </c>
    </row>
    <row r="20" spans="2:12">
      <c r="B20" s="308"/>
      <c r="C20" s="98"/>
      <c r="D20" s="98" t="s">
        <v>6</v>
      </c>
      <c r="E20" s="99">
        <v>9.0500000000000007</v>
      </c>
      <c r="F20" s="99">
        <v>45.13</v>
      </c>
      <c r="G20" s="99">
        <v>3.76</v>
      </c>
      <c r="H20" s="99">
        <v>42.06</v>
      </c>
      <c r="I20" s="99">
        <f t="shared" si="3"/>
        <v>54.180000000000007</v>
      </c>
      <c r="J20" s="100">
        <v>48.77</v>
      </c>
      <c r="K20" s="1">
        <f t="shared" si="2"/>
        <v>5.4100000000000037</v>
      </c>
    </row>
    <row r="21" spans="2:12">
      <c r="B21" s="308"/>
      <c r="C21" s="98" t="s">
        <v>49</v>
      </c>
      <c r="D21" s="98" t="s">
        <v>3</v>
      </c>
      <c r="E21" s="99">
        <v>19.899699999999999</v>
      </c>
      <c r="F21" s="99">
        <v>29.247199999999999</v>
      </c>
      <c r="G21" s="99">
        <v>17.8872</v>
      </c>
      <c r="H21" s="99">
        <v>32.965899999999998</v>
      </c>
      <c r="I21" s="99">
        <f t="shared" si="3"/>
        <v>49.146900000000002</v>
      </c>
      <c r="J21" s="100">
        <v>39.51</v>
      </c>
      <c r="K21" s="1">
        <f t="shared" si="2"/>
        <v>9.6369000000000042</v>
      </c>
      <c r="L21" s="67">
        <f>0.45*0.21</f>
        <v>9.4500000000000001E-2</v>
      </c>
    </row>
    <row r="22" spans="2:12">
      <c r="B22" s="308"/>
      <c r="C22" s="98"/>
      <c r="D22" s="98" t="s">
        <v>4</v>
      </c>
      <c r="E22" s="99">
        <v>29.2746</v>
      </c>
      <c r="F22" s="99">
        <v>15.904199999999999</v>
      </c>
      <c r="G22" s="99">
        <v>31.308499999999999</v>
      </c>
      <c r="H22" s="99">
        <v>23.512799999999999</v>
      </c>
      <c r="I22" s="99">
        <f t="shared" si="3"/>
        <v>45.178799999999995</v>
      </c>
      <c r="J22" s="100">
        <v>32.661499999999997</v>
      </c>
      <c r="K22" s="1">
        <f t="shared" si="2"/>
        <v>12.517299999999999</v>
      </c>
    </row>
    <row r="23" spans="2:12">
      <c r="B23" s="340"/>
      <c r="C23" s="101"/>
      <c r="D23" s="101" t="s">
        <v>6</v>
      </c>
      <c r="E23" s="101">
        <v>23.46</v>
      </c>
      <c r="F23" s="101">
        <v>24.18</v>
      </c>
      <c r="G23" s="101">
        <v>22.99</v>
      </c>
      <c r="H23" s="101">
        <v>29.37</v>
      </c>
      <c r="I23" s="101">
        <f t="shared" si="3"/>
        <v>47.64</v>
      </c>
      <c r="J23" s="102">
        <v>36.909999999999997</v>
      </c>
      <c r="K23" s="1">
        <f t="shared" si="2"/>
        <v>10.730000000000004</v>
      </c>
    </row>
    <row r="24" spans="2:12">
      <c r="E24" s="1">
        <f>E22-E21</f>
        <v>9.3749000000000002</v>
      </c>
      <c r="F24" s="1">
        <f t="shared" ref="F24:H24" si="4">F22-F21</f>
        <v>-13.343</v>
      </c>
      <c r="G24" s="1">
        <f t="shared" si="4"/>
        <v>13.421299999999999</v>
      </c>
      <c r="H24" s="1">
        <f t="shared" si="4"/>
        <v>-9.4530999999999992</v>
      </c>
    </row>
    <row r="26" spans="2:12">
      <c r="B26" s="40" t="s">
        <v>171</v>
      </c>
      <c r="C26" s="40" t="s">
        <v>170</v>
      </c>
    </row>
    <row r="28" spans="2:12" ht="56">
      <c r="B28" s="177" t="s">
        <v>18</v>
      </c>
      <c r="C28" s="177" t="s">
        <v>84</v>
      </c>
      <c r="D28" s="177" t="s">
        <v>44</v>
      </c>
      <c r="E28" s="103" t="s">
        <v>31</v>
      </c>
      <c r="F28" s="103" t="s">
        <v>34</v>
      </c>
      <c r="G28" s="103" t="s">
        <v>32</v>
      </c>
      <c r="H28" s="103" t="s">
        <v>33</v>
      </c>
      <c r="I28" s="103" t="s">
        <v>40</v>
      </c>
    </row>
    <row r="29" spans="2:12">
      <c r="B29" s="319" t="s">
        <v>2</v>
      </c>
      <c r="C29" s="328" t="s">
        <v>48</v>
      </c>
      <c r="D29" s="30" t="s">
        <v>3</v>
      </c>
      <c r="E29" s="74">
        <v>0.96640000000000004</v>
      </c>
      <c r="F29" s="74">
        <v>19.8141</v>
      </c>
      <c r="G29" s="31">
        <v>3.4842</v>
      </c>
      <c r="H29" s="31">
        <v>75.735299999999995</v>
      </c>
      <c r="I29" s="31">
        <v>100</v>
      </c>
    </row>
    <row r="30" spans="2:12">
      <c r="B30" s="320"/>
      <c r="C30" s="330"/>
      <c r="D30" s="20" t="s">
        <v>4</v>
      </c>
      <c r="E30" s="76">
        <v>2.4043999999999999</v>
      </c>
      <c r="F30" s="76">
        <v>13.006600000000001</v>
      </c>
      <c r="G30" s="21">
        <v>7.8907999999999996</v>
      </c>
      <c r="H30" s="21">
        <v>76.6982</v>
      </c>
      <c r="I30" s="21">
        <v>100</v>
      </c>
    </row>
    <row r="31" spans="2:12">
      <c r="B31" s="299"/>
      <c r="C31" s="343" t="s">
        <v>87</v>
      </c>
      <c r="D31" s="344"/>
      <c r="E31" s="166">
        <v>1.97</v>
      </c>
      <c r="F31" s="166">
        <v>15.06</v>
      </c>
      <c r="G31" s="167">
        <v>6.56</v>
      </c>
      <c r="H31" s="167">
        <v>76.41</v>
      </c>
      <c r="I31" s="168">
        <v>100</v>
      </c>
    </row>
    <row r="32" spans="2:12">
      <c r="B32" s="320"/>
      <c r="C32" s="330" t="s">
        <v>49</v>
      </c>
      <c r="D32" s="20" t="s">
        <v>3</v>
      </c>
      <c r="E32" s="76">
        <v>6.2393000000000001</v>
      </c>
      <c r="F32" s="76">
        <v>4.5124000000000004</v>
      </c>
      <c r="G32" s="21">
        <v>31.0608</v>
      </c>
      <c r="H32" s="21">
        <v>58.1875</v>
      </c>
      <c r="I32" s="21">
        <v>100</v>
      </c>
    </row>
    <row r="33" spans="2:9">
      <c r="B33" s="320"/>
      <c r="C33" s="331"/>
      <c r="D33" s="20" t="s">
        <v>4</v>
      </c>
      <c r="E33" s="76">
        <v>6.3445999999999998</v>
      </c>
      <c r="F33" s="76">
        <v>3.8782000000000001</v>
      </c>
      <c r="G33" s="21">
        <v>40.422600000000003</v>
      </c>
      <c r="H33" s="21">
        <v>49.354700000000001</v>
      </c>
      <c r="I33" s="21">
        <v>100</v>
      </c>
    </row>
    <row r="34" spans="2:9">
      <c r="B34" s="321"/>
      <c r="C34" s="341" t="s">
        <v>88</v>
      </c>
      <c r="D34" s="342"/>
      <c r="E34" s="164">
        <v>6.29</v>
      </c>
      <c r="F34" s="164">
        <v>4.21</v>
      </c>
      <c r="G34" s="165">
        <v>35.46</v>
      </c>
      <c r="H34" s="165">
        <v>54.04</v>
      </c>
      <c r="I34" s="165">
        <v>100</v>
      </c>
    </row>
    <row r="35" spans="2:9">
      <c r="B35" s="322" t="s">
        <v>7</v>
      </c>
      <c r="C35" s="332" t="s">
        <v>48</v>
      </c>
      <c r="D35" s="34" t="s">
        <v>3</v>
      </c>
      <c r="E35" s="71">
        <v>0.18290000000000001</v>
      </c>
      <c r="F35" s="71">
        <v>23.0426</v>
      </c>
      <c r="G35" s="35">
        <v>0.35010000000000002</v>
      </c>
      <c r="H35" s="35">
        <v>76.424400000000006</v>
      </c>
      <c r="I35" s="35">
        <v>100</v>
      </c>
    </row>
    <row r="36" spans="2:9">
      <c r="B36" s="323"/>
      <c r="C36" s="334"/>
      <c r="D36" s="22" t="s">
        <v>4</v>
      </c>
      <c r="E36" s="73">
        <v>2.4954999999999998</v>
      </c>
      <c r="F36" s="73">
        <v>19.713899999999999</v>
      </c>
      <c r="G36" s="23">
        <v>5.8246000000000002</v>
      </c>
      <c r="H36" s="23">
        <v>71.965999999999994</v>
      </c>
      <c r="I36" s="23">
        <v>100</v>
      </c>
    </row>
    <row r="37" spans="2:9">
      <c r="B37" s="323"/>
      <c r="C37" s="349" t="s">
        <v>87</v>
      </c>
      <c r="D37" s="350"/>
      <c r="E37" s="169">
        <v>1.83</v>
      </c>
      <c r="F37" s="169">
        <v>20.67</v>
      </c>
      <c r="G37" s="170">
        <v>4.26</v>
      </c>
      <c r="H37" s="170">
        <v>73.239999999999995</v>
      </c>
      <c r="I37" s="170">
        <v>100</v>
      </c>
    </row>
    <row r="38" spans="2:9">
      <c r="B38" s="323"/>
      <c r="C38" s="334" t="s">
        <v>49</v>
      </c>
      <c r="D38" s="22" t="s">
        <v>3</v>
      </c>
      <c r="E38" s="73">
        <v>6.9147999999999996</v>
      </c>
      <c r="F38" s="73">
        <v>6.1585000000000001</v>
      </c>
      <c r="G38" s="23">
        <v>28.198</v>
      </c>
      <c r="H38" s="23">
        <v>58.728700000000003</v>
      </c>
      <c r="I38" s="23">
        <v>100</v>
      </c>
    </row>
    <row r="39" spans="2:9">
      <c r="B39" s="323"/>
      <c r="C39" s="334"/>
      <c r="D39" s="22" t="s">
        <v>4</v>
      </c>
      <c r="E39" s="73">
        <v>9.4600000000000009</v>
      </c>
      <c r="F39" s="73">
        <v>4.0263999999999998</v>
      </c>
      <c r="G39" s="23">
        <v>45.039299999999997</v>
      </c>
      <c r="H39" s="23">
        <v>41.474200000000003</v>
      </c>
      <c r="I39" s="23">
        <v>100</v>
      </c>
    </row>
    <row r="40" spans="2:9">
      <c r="B40" s="324"/>
      <c r="C40" s="345" t="s">
        <v>88</v>
      </c>
      <c r="D40" s="346"/>
      <c r="E40" s="171">
        <v>7.99</v>
      </c>
      <c r="F40" s="171">
        <v>5.26</v>
      </c>
      <c r="G40" s="172">
        <v>35.29</v>
      </c>
      <c r="H40" s="172">
        <v>51.46</v>
      </c>
      <c r="I40" s="172">
        <v>100</v>
      </c>
    </row>
    <row r="41" spans="2:9">
      <c r="B41" s="325" t="s">
        <v>8</v>
      </c>
      <c r="C41" s="335" t="s">
        <v>48</v>
      </c>
      <c r="D41" s="24" t="s">
        <v>3</v>
      </c>
      <c r="E41" s="70">
        <v>0.63849999999999996</v>
      </c>
      <c r="F41" s="70">
        <v>48.379300000000001</v>
      </c>
      <c r="G41" s="25">
        <v>0.3261</v>
      </c>
      <c r="H41" s="25">
        <v>50.656100000000002</v>
      </c>
      <c r="I41" s="25">
        <v>100</v>
      </c>
    </row>
    <row r="42" spans="2:9">
      <c r="B42" s="326"/>
      <c r="C42" s="335"/>
      <c r="D42" s="24" t="s">
        <v>4</v>
      </c>
      <c r="E42" s="70">
        <v>11.582700000000001</v>
      </c>
      <c r="F42" s="70">
        <v>44.155299999999997</v>
      </c>
      <c r="G42" s="25">
        <v>4.7915999999999999</v>
      </c>
      <c r="H42" s="25">
        <v>39.470399999999998</v>
      </c>
      <c r="I42" s="25">
        <v>100</v>
      </c>
    </row>
    <row r="43" spans="2:9">
      <c r="B43" s="326"/>
      <c r="C43" s="351" t="s">
        <v>87</v>
      </c>
      <c r="D43" s="352"/>
      <c r="E43" s="173">
        <v>9.0500000000000007</v>
      </c>
      <c r="F43" s="173">
        <v>45.13</v>
      </c>
      <c r="G43" s="174">
        <v>3.76</v>
      </c>
      <c r="H43" s="174">
        <v>42.06</v>
      </c>
      <c r="I43" s="174">
        <v>100</v>
      </c>
    </row>
    <row r="44" spans="2:9">
      <c r="B44" s="326"/>
      <c r="C44" s="335" t="s">
        <v>49</v>
      </c>
      <c r="D44" s="24" t="s">
        <v>3</v>
      </c>
      <c r="E44" s="70">
        <v>19.899699999999999</v>
      </c>
      <c r="F44" s="70">
        <v>29.247199999999999</v>
      </c>
      <c r="G44" s="25">
        <v>17.8872</v>
      </c>
      <c r="H44" s="25">
        <v>32.965899999999998</v>
      </c>
      <c r="I44" s="25">
        <v>100</v>
      </c>
    </row>
    <row r="45" spans="2:9">
      <c r="B45" s="326"/>
      <c r="C45" s="335"/>
      <c r="D45" s="24" t="s">
        <v>4</v>
      </c>
      <c r="E45" s="70">
        <v>29.2746</v>
      </c>
      <c r="F45" s="70">
        <v>15.904199999999999</v>
      </c>
      <c r="G45" s="25">
        <v>31.308499999999999</v>
      </c>
      <c r="H45" s="25">
        <v>23.512799999999999</v>
      </c>
      <c r="I45" s="25">
        <v>100</v>
      </c>
    </row>
    <row r="46" spans="2:9">
      <c r="B46" s="327"/>
      <c r="C46" s="347" t="s">
        <v>88</v>
      </c>
      <c r="D46" s="348"/>
      <c r="E46" s="175">
        <v>23.46</v>
      </c>
      <c r="F46" s="175">
        <v>24.18</v>
      </c>
      <c r="G46" s="176">
        <v>22.99</v>
      </c>
      <c r="H46" s="176">
        <v>29.37</v>
      </c>
      <c r="I46" s="176">
        <v>100</v>
      </c>
    </row>
  </sheetData>
  <mergeCells count="18">
    <mergeCell ref="B35:B40"/>
    <mergeCell ref="C35:C36"/>
    <mergeCell ref="C38:C39"/>
    <mergeCell ref="C40:D40"/>
    <mergeCell ref="B41:B46"/>
    <mergeCell ref="C41:C42"/>
    <mergeCell ref="C44:C45"/>
    <mergeCell ref="C46:D46"/>
    <mergeCell ref="C37:D37"/>
    <mergeCell ref="C43:D43"/>
    <mergeCell ref="B6:B11"/>
    <mergeCell ref="B12:B17"/>
    <mergeCell ref="B18:B23"/>
    <mergeCell ref="B29:B34"/>
    <mergeCell ref="C29:C30"/>
    <mergeCell ref="C32:C33"/>
    <mergeCell ref="C34:D34"/>
    <mergeCell ref="C31:D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6"/>
  <sheetViews>
    <sheetView workbookViewId="0"/>
  </sheetViews>
  <sheetFormatPr baseColWidth="10" defaultColWidth="8.83203125" defaultRowHeight="14" x14ac:dyDescent="0"/>
  <sheetData>
    <row r="2" spans="3:10">
      <c r="D2" s="40" t="s">
        <v>90</v>
      </c>
    </row>
    <row r="7" spans="3:10">
      <c r="C7" s="198"/>
      <c r="D7" s="199"/>
      <c r="E7" s="355" t="s">
        <v>89</v>
      </c>
      <c r="F7" s="356"/>
      <c r="G7" s="356"/>
      <c r="H7" s="356"/>
      <c r="I7" s="357"/>
      <c r="J7" s="200"/>
    </row>
    <row r="8" spans="3:10">
      <c r="C8" s="183"/>
      <c r="D8" s="184"/>
      <c r="E8" s="180">
        <v>1</v>
      </c>
      <c r="F8" s="179">
        <v>2</v>
      </c>
      <c r="G8" s="179">
        <v>3</v>
      </c>
      <c r="H8" s="179">
        <v>4</v>
      </c>
      <c r="I8" s="181">
        <v>5</v>
      </c>
      <c r="J8" s="236" t="s">
        <v>40</v>
      </c>
    </row>
    <row r="9" spans="3:10">
      <c r="C9" s="359" t="s">
        <v>2</v>
      </c>
      <c r="D9" s="360"/>
      <c r="E9" s="203"/>
      <c r="F9" s="204"/>
      <c r="G9" s="204"/>
      <c r="H9" s="204"/>
      <c r="I9" s="205"/>
      <c r="J9" s="237"/>
    </row>
    <row r="10" spans="3:10">
      <c r="C10" s="298" t="s">
        <v>6</v>
      </c>
      <c r="D10" s="77" t="s">
        <v>0</v>
      </c>
      <c r="E10" s="206">
        <v>65.7971</v>
      </c>
      <c r="F10" s="78">
        <v>23.170300000000001</v>
      </c>
      <c r="G10" s="78">
        <v>10.383599999999999</v>
      </c>
      <c r="H10" s="78">
        <v>0.64900000000000002</v>
      </c>
      <c r="I10" s="79">
        <v>0</v>
      </c>
      <c r="J10" s="79">
        <v>100</v>
      </c>
    </row>
    <row r="11" spans="3:10">
      <c r="C11" s="353"/>
      <c r="D11" s="208" t="s">
        <v>1</v>
      </c>
      <c r="E11" s="209">
        <v>46.109200000000001</v>
      </c>
      <c r="F11" s="210">
        <v>28.373699999999999</v>
      </c>
      <c r="G11" s="210">
        <v>20.834199999999999</v>
      </c>
      <c r="H11" s="210">
        <v>4.4481999999999999</v>
      </c>
      <c r="I11" s="211">
        <v>0.2346</v>
      </c>
      <c r="J11" s="211">
        <v>100</v>
      </c>
    </row>
    <row r="12" spans="3:10">
      <c r="C12" s="354" t="s">
        <v>3</v>
      </c>
      <c r="D12" s="212" t="s">
        <v>0</v>
      </c>
      <c r="E12" s="213">
        <v>52.7956</v>
      </c>
      <c r="F12" s="214">
        <v>31.172499999999999</v>
      </c>
      <c r="G12" s="214">
        <v>14.891500000000001</v>
      </c>
      <c r="H12" s="214">
        <v>1.1404000000000001</v>
      </c>
      <c r="I12" s="215">
        <v>0</v>
      </c>
      <c r="J12" s="215">
        <v>100</v>
      </c>
    </row>
    <row r="13" spans="3:10">
      <c r="C13" s="353"/>
      <c r="D13" s="208" t="s">
        <v>1</v>
      </c>
      <c r="E13" s="209">
        <v>34.570999999999998</v>
      </c>
      <c r="F13" s="210">
        <v>32.336799999999997</v>
      </c>
      <c r="G13" s="210">
        <v>25.725899999999999</v>
      </c>
      <c r="H13" s="210">
        <v>7.1741999999999999</v>
      </c>
      <c r="I13" s="211">
        <v>0.19209999999999999</v>
      </c>
      <c r="J13" s="211">
        <v>100</v>
      </c>
    </row>
    <row r="14" spans="3:10">
      <c r="C14" s="299" t="s">
        <v>4</v>
      </c>
      <c r="D14" s="80" t="s">
        <v>0</v>
      </c>
      <c r="E14" s="182">
        <v>82.968500000000006</v>
      </c>
      <c r="F14" s="81">
        <v>12.6015</v>
      </c>
      <c r="G14" s="81">
        <v>4.43</v>
      </c>
      <c r="H14" s="81">
        <v>0</v>
      </c>
      <c r="I14" s="82">
        <v>0</v>
      </c>
      <c r="J14" s="82">
        <v>100</v>
      </c>
    </row>
    <row r="15" spans="3:10">
      <c r="C15" s="338"/>
      <c r="D15" s="83" t="s">
        <v>1</v>
      </c>
      <c r="E15" s="207">
        <v>59.825499999999998</v>
      </c>
      <c r="F15" s="84">
        <v>23.662400000000002</v>
      </c>
      <c r="G15" s="84">
        <v>15.0192</v>
      </c>
      <c r="H15" s="84">
        <v>1.2077</v>
      </c>
      <c r="I15" s="85">
        <v>0.2853</v>
      </c>
      <c r="J15" s="85">
        <v>100</v>
      </c>
    </row>
    <row r="16" spans="3:10">
      <c r="C16" s="359" t="s">
        <v>7</v>
      </c>
      <c r="D16" s="360"/>
      <c r="E16" s="183"/>
      <c r="F16" s="184"/>
      <c r="G16" s="184"/>
      <c r="H16" s="184"/>
      <c r="I16" s="185"/>
      <c r="J16" s="185"/>
    </row>
    <row r="17" spans="3:10">
      <c r="C17" s="300" t="s">
        <v>6</v>
      </c>
      <c r="D17" s="86" t="s">
        <v>0</v>
      </c>
      <c r="E17" s="216">
        <v>58.797899999999998</v>
      </c>
      <c r="F17" s="87">
        <v>30.81</v>
      </c>
      <c r="G17" s="87">
        <v>10.054600000000001</v>
      </c>
      <c r="H17" s="87">
        <v>0.33739999999999998</v>
      </c>
      <c r="I17" s="88">
        <v>0</v>
      </c>
      <c r="J17" s="88">
        <v>100</v>
      </c>
    </row>
    <row r="18" spans="3:10">
      <c r="C18" s="358"/>
      <c r="D18" s="218" t="s">
        <v>1</v>
      </c>
      <c r="E18" s="219">
        <v>45.566099999999999</v>
      </c>
      <c r="F18" s="220">
        <v>34.854300000000002</v>
      </c>
      <c r="G18" s="220">
        <v>16.7866</v>
      </c>
      <c r="H18" s="220">
        <v>2.7930000000000001</v>
      </c>
      <c r="I18" s="221">
        <v>0</v>
      </c>
      <c r="J18" s="221">
        <v>100</v>
      </c>
    </row>
    <row r="19" spans="3:10">
      <c r="C19" s="361" t="s">
        <v>3</v>
      </c>
      <c r="D19" s="222" t="s">
        <v>0</v>
      </c>
      <c r="E19" s="223">
        <v>48.0184</v>
      </c>
      <c r="F19" s="224">
        <v>39.131399999999999</v>
      </c>
      <c r="G19" s="224">
        <v>12.446400000000001</v>
      </c>
      <c r="H19" s="224">
        <v>0.40379999999999999</v>
      </c>
      <c r="I19" s="225">
        <v>0</v>
      </c>
      <c r="J19" s="225">
        <v>100</v>
      </c>
    </row>
    <row r="20" spans="3:10">
      <c r="C20" s="358"/>
      <c r="D20" s="218" t="s">
        <v>1</v>
      </c>
      <c r="E20" s="219">
        <v>35.3538</v>
      </c>
      <c r="F20" s="220">
        <v>38.249299999999998</v>
      </c>
      <c r="G20" s="220">
        <v>22.617899999999999</v>
      </c>
      <c r="H20" s="220">
        <v>3.7789999999999999</v>
      </c>
      <c r="I20" s="221">
        <v>0</v>
      </c>
      <c r="J20" s="221">
        <v>100</v>
      </c>
    </row>
    <row r="21" spans="3:10">
      <c r="C21" s="301" t="s">
        <v>4</v>
      </c>
      <c r="D21" s="89" t="s">
        <v>0</v>
      </c>
      <c r="E21" s="186">
        <v>74.767600000000002</v>
      </c>
      <c r="F21" s="90">
        <v>18.482199999999999</v>
      </c>
      <c r="G21" s="90">
        <v>6.5111999999999997</v>
      </c>
      <c r="H21" s="90">
        <v>0.23899999999999999</v>
      </c>
      <c r="I21" s="91">
        <v>0</v>
      </c>
      <c r="J21" s="91">
        <v>100</v>
      </c>
    </row>
    <row r="22" spans="3:10">
      <c r="C22" s="339"/>
      <c r="D22" s="92" t="s">
        <v>1</v>
      </c>
      <c r="E22" s="217">
        <v>59.165999999999997</v>
      </c>
      <c r="F22" s="93">
        <v>30.333300000000001</v>
      </c>
      <c r="G22" s="93">
        <v>9.0210000000000008</v>
      </c>
      <c r="H22" s="93">
        <v>1.4798</v>
      </c>
      <c r="I22" s="94">
        <v>0</v>
      </c>
      <c r="J22" s="94">
        <v>100</v>
      </c>
    </row>
    <row r="23" spans="3:10">
      <c r="C23" s="359" t="s">
        <v>8</v>
      </c>
      <c r="D23" s="360"/>
      <c r="E23" s="183"/>
      <c r="F23" s="184"/>
      <c r="G23" s="184"/>
      <c r="H23" s="184"/>
      <c r="I23" s="185"/>
      <c r="J23" s="185"/>
    </row>
    <row r="24" spans="3:10">
      <c r="C24" s="307" t="s">
        <v>6</v>
      </c>
      <c r="D24" s="95" t="s">
        <v>0</v>
      </c>
      <c r="E24" s="226">
        <v>31.035</v>
      </c>
      <c r="F24" s="96">
        <v>30.596399999999999</v>
      </c>
      <c r="G24" s="96">
        <v>23.633299999999998</v>
      </c>
      <c r="H24" s="96">
        <v>13.3711</v>
      </c>
      <c r="I24" s="97">
        <v>1.3643000000000001</v>
      </c>
      <c r="J24" s="97">
        <v>100</v>
      </c>
    </row>
    <row r="25" spans="3:10">
      <c r="C25" s="362"/>
      <c r="D25" s="228" t="s">
        <v>1</v>
      </c>
      <c r="E25" s="229">
        <v>27.124300000000002</v>
      </c>
      <c r="F25" s="230">
        <v>28.988600000000002</v>
      </c>
      <c r="G25" s="230">
        <v>24.858899999999998</v>
      </c>
      <c r="H25" s="230">
        <v>16.340599999999998</v>
      </c>
      <c r="I25" s="231">
        <v>2.6876000000000002</v>
      </c>
      <c r="J25" s="231">
        <v>100</v>
      </c>
    </row>
    <row r="26" spans="3:10">
      <c r="C26" s="363" t="s">
        <v>3</v>
      </c>
      <c r="D26" s="232" t="s">
        <v>0</v>
      </c>
      <c r="E26" s="233">
        <v>23.780200000000001</v>
      </c>
      <c r="F26" s="234">
        <v>29.834199999999999</v>
      </c>
      <c r="G26" s="234">
        <v>26.842600000000001</v>
      </c>
      <c r="H26" s="234">
        <v>17.676600000000001</v>
      </c>
      <c r="I26" s="235">
        <v>1.8665</v>
      </c>
      <c r="J26" s="235">
        <v>100</v>
      </c>
    </row>
    <row r="27" spans="3:10">
      <c r="C27" s="362"/>
      <c r="D27" s="228" t="s">
        <v>1</v>
      </c>
      <c r="E27" s="229">
        <v>20.639600000000002</v>
      </c>
      <c r="F27" s="230">
        <v>27.302</v>
      </c>
      <c r="G27" s="230">
        <v>27.403400000000001</v>
      </c>
      <c r="H27" s="230">
        <v>21.038</v>
      </c>
      <c r="I27" s="231">
        <v>3.617</v>
      </c>
      <c r="J27" s="231">
        <v>100</v>
      </c>
    </row>
    <row r="28" spans="3:10">
      <c r="C28" s="308" t="s">
        <v>4</v>
      </c>
      <c r="D28" s="98" t="s">
        <v>0</v>
      </c>
      <c r="E28" s="187">
        <v>45.348799999999997</v>
      </c>
      <c r="F28" s="99">
        <v>32.100299999999997</v>
      </c>
      <c r="G28" s="99">
        <v>17.301300000000001</v>
      </c>
      <c r="H28" s="99">
        <v>4.8761999999999999</v>
      </c>
      <c r="I28" s="100">
        <v>0.37340000000000001</v>
      </c>
      <c r="J28" s="100">
        <v>100</v>
      </c>
    </row>
    <row r="29" spans="3:10">
      <c r="C29" s="340"/>
      <c r="D29" s="227" t="s">
        <v>1</v>
      </c>
      <c r="E29" s="188">
        <v>38.629899999999999</v>
      </c>
      <c r="F29" s="101">
        <v>31.981000000000002</v>
      </c>
      <c r="G29" s="101">
        <v>20.3443</v>
      </c>
      <c r="H29" s="101">
        <v>8.0061999999999998</v>
      </c>
      <c r="I29" s="102">
        <v>1.0386</v>
      </c>
      <c r="J29" s="102">
        <v>100</v>
      </c>
    </row>
    <row r="37" spans="2:9">
      <c r="B37" s="40" t="s">
        <v>169</v>
      </c>
      <c r="C37" s="40" t="s">
        <v>90</v>
      </c>
    </row>
    <row r="39" spans="2:9">
      <c r="B39" s="367" t="s">
        <v>18</v>
      </c>
      <c r="C39" s="369" t="s">
        <v>126</v>
      </c>
      <c r="D39" s="355" t="s">
        <v>89</v>
      </c>
      <c r="E39" s="356"/>
      <c r="F39" s="356"/>
      <c r="G39" s="356"/>
      <c r="H39" s="357"/>
      <c r="I39" s="364" t="s">
        <v>40</v>
      </c>
    </row>
    <row r="40" spans="2:9">
      <c r="B40" s="368"/>
      <c r="C40" s="370"/>
      <c r="D40" s="180">
        <v>1</v>
      </c>
      <c r="E40" s="179">
        <v>2</v>
      </c>
      <c r="F40" s="179">
        <v>3</v>
      </c>
      <c r="G40" s="179">
        <v>4</v>
      </c>
      <c r="H40" s="181">
        <v>5</v>
      </c>
      <c r="I40" s="365"/>
    </row>
    <row r="41" spans="2:9">
      <c r="B41" s="366" t="s">
        <v>2</v>
      </c>
      <c r="C41" s="20" t="s">
        <v>0</v>
      </c>
      <c r="D41" s="206">
        <v>65.7971</v>
      </c>
      <c r="E41" s="78">
        <v>23.170300000000001</v>
      </c>
      <c r="F41" s="78">
        <v>10.383599999999999</v>
      </c>
      <c r="G41" s="78">
        <v>0.64900000000000002</v>
      </c>
      <c r="H41" s="79">
        <v>0</v>
      </c>
      <c r="I41" s="79">
        <v>100</v>
      </c>
    </row>
    <row r="42" spans="2:9">
      <c r="B42" s="366"/>
      <c r="C42" s="127" t="s">
        <v>1</v>
      </c>
      <c r="D42" s="209">
        <v>46.109200000000001</v>
      </c>
      <c r="E42" s="210">
        <v>28.373699999999999</v>
      </c>
      <c r="F42" s="210">
        <v>20.834199999999999</v>
      </c>
      <c r="G42" s="210">
        <v>4.4481999999999999</v>
      </c>
      <c r="H42" s="211">
        <v>0.2346</v>
      </c>
      <c r="I42" s="211">
        <v>100</v>
      </c>
    </row>
    <row r="43" spans="2:9">
      <c r="B43" s="366" t="s">
        <v>7</v>
      </c>
      <c r="C43" s="34" t="s">
        <v>0</v>
      </c>
      <c r="D43" s="216">
        <v>58.797899999999998</v>
      </c>
      <c r="E43" s="87">
        <v>30.81</v>
      </c>
      <c r="F43" s="87">
        <v>10.054600000000001</v>
      </c>
      <c r="G43" s="87">
        <v>0.33739999999999998</v>
      </c>
      <c r="H43" s="88">
        <v>0</v>
      </c>
      <c r="I43" s="88">
        <v>100</v>
      </c>
    </row>
    <row r="44" spans="2:9">
      <c r="B44" s="366"/>
      <c r="C44" s="128" t="s">
        <v>1</v>
      </c>
      <c r="D44" s="219">
        <v>45.566099999999999</v>
      </c>
      <c r="E44" s="220">
        <v>34.854300000000002</v>
      </c>
      <c r="F44" s="220">
        <v>16.7866</v>
      </c>
      <c r="G44" s="220">
        <v>2.7930000000000001</v>
      </c>
      <c r="H44" s="221">
        <v>0</v>
      </c>
      <c r="I44" s="221">
        <v>100</v>
      </c>
    </row>
    <row r="45" spans="2:9">
      <c r="B45" s="366" t="s">
        <v>8</v>
      </c>
      <c r="C45" s="238" t="s">
        <v>0</v>
      </c>
      <c r="D45" s="226">
        <v>31.035</v>
      </c>
      <c r="E45" s="96">
        <v>30.596399999999999</v>
      </c>
      <c r="F45" s="96">
        <v>23.633299999999998</v>
      </c>
      <c r="G45" s="96">
        <v>13.3711</v>
      </c>
      <c r="H45" s="97">
        <v>1.3643000000000001</v>
      </c>
      <c r="I45" s="97">
        <v>100</v>
      </c>
    </row>
    <row r="46" spans="2:9">
      <c r="B46" s="366"/>
      <c r="C46" s="26" t="s">
        <v>1</v>
      </c>
      <c r="D46" s="229">
        <v>27.124300000000002</v>
      </c>
      <c r="E46" s="230">
        <v>28.988600000000002</v>
      </c>
      <c r="F46" s="230">
        <v>24.858899999999998</v>
      </c>
      <c r="G46" s="230">
        <v>16.340599999999998</v>
      </c>
      <c r="H46" s="231">
        <v>2.6876000000000002</v>
      </c>
      <c r="I46" s="231">
        <v>100</v>
      </c>
    </row>
  </sheetData>
  <mergeCells count="20">
    <mergeCell ref="I39:I40"/>
    <mergeCell ref="D39:H39"/>
    <mergeCell ref="B41:B42"/>
    <mergeCell ref="B43:B44"/>
    <mergeCell ref="B45:B46"/>
    <mergeCell ref="B39:B40"/>
    <mergeCell ref="C39:C40"/>
    <mergeCell ref="C19:C20"/>
    <mergeCell ref="C21:C22"/>
    <mergeCell ref="C24:C25"/>
    <mergeCell ref="C26:C27"/>
    <mergeCell ref="C28:C29"/>
    <mergeCell ref="C23:D23"/>
    <mergeCell ref="C10:C11"/>
    <mergeCell ref="C12:C13"/>
    <mergeCell ref="C14:C15"/>
    <mergeCell ref="E7:I7"/>
    <mergeCell ref="C17:C18"/>
    <mergeCell ref="C9:D9"/>
    <mergeCell ref="C16:D1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3"/>
  <sheetViews>
    <sheetView topLeftCell="A86" workbookViewId="0">
      <selection activeCell="A88" sqref="A88"/>
    </sheetView>
  </sheetViews>
  <sheetFormatPr baseColWidth="10" defaultColWidth="8.83203125" defaultRowHeight="14" x14ac:dyDescent="0"/>
  <cols>
    <col min="2" max="2" width="11.6640625" customWidth="1"/>
  </cols>
  <sheetData>
    <row r="2" spans="1:5">
      <c r="C2" s="282" t="s">
        <v>108</v>
      </c>
      <c r="D2" s="282"/>
      <c r="E2" s="282"/>
    </row>
    <row r="3" spans="1:5">
      <c r="C3" t="s">
        <v>71</v>
      </c>
      <c r="D3" t="s">
        <v>112</v>
      </c>
      <c r="E3" t="s">
        <v>113</v>
      </c>
    </row>
    <row r="4" spans="1:5">
      <c r="A4">
        <v>1</v>
      </c>
      <c r="C4" s="1">
        <v>65.7971</v>
      </c>
      <c r="D4" s="1">
        <v>46.109200000000001</v>
      </c>
      <c r="E4" s="1">
        <v>33.476700000000001</v>
      </c>
    </row>
    <row r="5" spans="1:5">
      <c r="A5">
        <v>2</v>
      </c>
      <c r="C5" s="1">
        <v>23.170300000000001</v>
      </c>
      <c r="D5" s="1">
        <v>28.373699999999999</v>
      </c>
      <c r="E5" s="1">
        <v>32.945300000000003</v>
      </c>
    </row>
    <row r="6" spans="1:5">
      <c r="A6">
        <v>3</v>
      </c>
      <c r="C6" s="1">
        <v>10.383599999999999</v>
      </c>
      <c r="D6" s="1">
        <v>20.834199999999999</v>
      </c>
      <c r="E6" s="1">
        <v>27.256599999999999</v>
      </c>
    </row>
    <row r="7" spans="1:5">
      <c r="A7">
        <v>4</v>
      </c>
      <c r="C7" s="1"/>
      <c r="D7" s="1">
        <v>4.4481999999999999</v>
      </c>
      <c r="E7" s="1">
        <v>6.1036000000000001</v>
      </c>
    </row>
    <row r="8" spans="1:5">
      <c r="A8">
        <v>5</v>
      </c>
      <c r="C8" s="1"/>
      <c r="D8" s="1">
        <v>0.2346</v>
      </c>
      <c r="E8" s="1">
        <v>0.2177</v>
      </c>
    </row>
    <row r="10" spans="1:5">
      <c r="C10" s="282" t="s">
        <v>110</v>
      </c>
      <c r="D10" s="282"/>
      <c r="E10" s="282"/>
    </row>
    <row r="11" spans="1:5">
      <c r="C11" t="s">
        <v>71</v>
      </c>
      <c r="D11" t="s">
        <v>112</v>
      </c>
      <c r="E11" t="s">
        <v>113</v>
      </c>
    </row>
    <row r="12" spans="1:5">
      <c r="A12">
        <v>1</v>
      </c>
      <c r="C12" s="1">
        <v>58.797899999999998</v>
      </c>
      <c r="D12" s="1">
        <v>45.566099999999999</v>
      </c>
      <c r="E12" s="1">
        <v>40.670299999999997</v>
      </c>
    </row>
    <row r="13" spans="1:5">
      <c r="A13">
        <v>2</v>
      </c>
      <c r="C13" s="1">
        <v>30.81</v>
      </c>
      <c r="D13" s="1">
        <v>34.854300000000002</v>
      </c>
      <c r="E13" s="1">
        <v>36.5032</v>
      </c>
    </row>
    <row r="14" spans="1:5">
      <c r="A14">
        <v>3</v>
      </c>
      <c r="C14" s="1">
        <v>10.054600000000001</v>
      </c>
      <c r="D14" s="1">
        <v>16.7866</v>
      </c>
      <c r="E14" s="1">
        <v>18.920000000000002</v>
      </c>
    </row>
    <row r="15" spans="1:5">
      <c r="A15">
        <v>4</v>
      </c>
      <c r="C15" s="1"/>
      <c r="D15" s="1">
        <v>2.7930000000000001</v>
      </c>
      <c r="E15" s="1">
        <v>3.9064999999999999</v>
      </c>
    </row>
    <row r="16" spans="1:5">
      <c r="A16">
        <v>5</v>
      </c>
    </row>
    <row r="18" spans="1:5">
      <c r="C18" s="282" t="s">
        <v>109</v>
      </c>
      <c r="D18" s="282"/>
      <c r="E18" s="282"/>
    </row>
    <row r="19" spans="1:5">
      <c r="C19" t="s">
        <v>71</v>
      </c>
      <c r="D19" t="s">
        <v>112</v>
      </c>
      <c r="E19" t="s">
        <v>113</v>
      </c>
    </row>
    <row r="20" spans="1:5">
      <c r="A20">
        <v>1</v>
      </c>
      <c r="C20" s="1">
        <v>31.035</v>
      </c>
      <c r="D20" s="1">
        <v>27.124300000000002</v>
      </c>
      <c r="E20" s="1">
        <v>24.894500000000001</v>
      </c>
    </row>
    <row r="21" spans="1:5">
      <c r="A21">
        <v>2</v>
      </c>
      <c r="C21" s="1">
        <v>30.596399999999999</v>
      </c>
      <c r="D21" s="1">
        <v>28.988600000000002</v>
      </c>
      <c r="E21" s="1">
        <v>28.766400000000001</v>
      </c>
    </row>
    <row r="22" spans="1:5">
      <c r="A22">
        <v>3</v>
      </c>
      <c r="C22" s="1">
        <v>23.633299999999998</v>
      </c>
      <c r="D22" s="1">
        <v>24.858899999999998</v>
      </c>
      <c r="E22" s="1">
        <v>25.935500000000001</v>
      </c>
    </row>
    <row r="23" spans="1:5">
      <c r="A23">
        <v>4</v>
      </c>
      <c r="C23" s="1">
        <v>13.3711</v>
      </c>
      <c r="D23" s="1">
        <v>16.340599999999998</v>
      </c>
      <c r="E23" s="1">
        <v>17.0745</v>
      </c>
    </row>
    <row r="24" spans="1:5">
      <c r="A24">
        <v>5</v>
      </c>
      <c r="C24" s="1">
        <v>1.3643000000000001</v>
      </c>
      <c r="D24" s="1">
        <v>2.6876000000000002</v>
      </c>
      <c r="E24" s="1">
        <v>3.3290999999999999</v>
      </c>
    </row>
    <row r="34" spans="1:5">
      <c r="C34" s="282" t="s">
        <v>108</v>
      </c>
      <c r="D34" s="282"/>
      <c r="E34" s="282"/>
    </row>
    <row r="35" spans="1:5">
      <c r="C35" t="s">
        <v>71</v>
      </c>
      <c r="D35" t="s">
        <v>112</v>
      </c>
      <c r="E35" t="s">
        <v>113</v>
      </c>
    </row>
    <row r="36" spans="1:5">
      <c r="A36" t="s">
        <v>114</v>
      </c>
      <c r="C36" s="1">
        <v>30.045999999999999</v>
      </c>
      <c r="D36" s="1">
        <v>18.776399999999999</v>
      </c>
      <c r="E36" s="1">
        <v>10.774800000000001</v>
      </c>
    </row>
    <row r="37" spans="1:5">
      <c r="A37" t="s">
        <v>119</v>
      </c>
      <c r="C37" s="1">
        <v>35.751100000000001</v>
      </c>
      <c r="D37" s="1">
        <v>27.332799999999999</v>
      </c>
      <c r="E37" s="1">
        <v>22.702000000000002</v>
      </c>
    </row>
    <row r="38" spans="1:5">
      <c r="A38" t="s">
        <v>115</v>
      </c>
      <c r="C38" s="1">
        <v>17.740300000000001</v>
      </c>
      <c r="D38" s="1">
        <v>17.562899999999999</v>
      </c>
      <c r="E38" s="1">
        <v>19.3017</v>
      </c>
    </row>
    <row r="39" spans="1:5">
      <c r="A39" t="s">
        <v>120</v>
      </c>
      <c r="C39" s="1">
        <v>5.43</v>
      </c>
      <c r="D39" s="1">
        <v>10.8108</v>
      </c>
      <c r="E39" s="1">
        <v>13.643599999999999</v>
      </c>
    </row>
    <row r="40" spans="1:5">
      <c r="A40" t="s">
        <v>116</v>
      </c>
      <c r="C40" s="1">
        <v>8.4748000000000001</v>
      </c>
      <c r="D40" s="1">
        <v>13.9724</v>
      </c>
      <c r="E40" s="1">
        <v>17.272300000000001</v>
      </c>
    </row>
    <row r="41" spans="1:5">
      <c r="A41" t="s">
        <v>121</v>
      </c>
      <c r="C41" s="1">
        <v>1.9089</v>
      </c>
      <c r="D41" s="1">
        <v>6.8619000000000003</v>
      </c>
      <c r="E41" s="1">
        <v>9.9842999999999993</v>
      </c>
    </row>
    <row r="42" spans="1:5">
      <c r="A42" t="s">
        <v>117</v>
      </c>
      <c r="C42" s="1">
        <v>0.64900000000000002</v>
      </c>
      <c r="D42" s="1">
        <v>4.4481999999999999</v>
      </c>
      <c r="E42" s="1">
        <v>6.1036000000000001</v>
      </c>
    </row>
    <row r="44" spans="1:5">
      <c r="C44" s="282" t="s">
        <v>110</v>
      </c>
      <c r="D44" s="282"/>
      <c r="E44" s="282"/>
    </row>
    <row r="45" spans="1:5">
      <c r="C45" t="s">
        <v>71</v>
      </c>
      <c r="D45" t="s">
        <v>112</v>
      </c>
      <c r="E45" t="s">
        <v>113</v>
      </c>
    </row>
    <row r="46" spans="1:5">
      <c r="A46" t="s">
        <v>114</v>
      </c>
      <c r="C46" s="1">
        <v>28.6676</v>
      </c>
      <c r="D46" s="1">
        <v>20.191600000000001</v>
      </c>
      <c r="E46" s="1">
        <v>14.7851</v>
      </c>
    </row>
    <row r="47" spans="1:5">
      <c r="A47" t="s">
        <v>119</v>
      </c>
      <c r="C47" s="1">
        <v>30.130299999999998</v>
      </c>
      <c r="D47" s="1">
        <v>25.374600000000001</v>
      </c>
      <c r="E47" s="1">
        <v>25.885200000000001</v>
      </c>
    </row>
    <row r="48" spans="1:5">
      <c r="A48" t="s">
        <v>115</v>
      </c>
      <c r="C48" s="1">
        <v>23.361999999999998</v>
      </c>
      <c r="D48" s="1">
        <v>21.845199999999998</v>
      </c>
      <c r="E48" s="1">
        <v>18.3979</v>
      </c>
    </row>
    <row r="49" spans="1:5">
      <c r="A49" t="s">
        <v>120</v>
      </c>
      <c r="C49" s="1">
        <v>7.4481000000000002</v>
      </c>
      <c r="D49" s="1">
        <v>13.0091</v>
      </c>
      <c r="E49" s="1">
        <v>18.1053</v>
      </c>
    </row>
    <row r="50" spans="1:5">
      <c r="A50" t="s">
        <v>116</v>
      </c>
      <c r="C50" s="1">
        <v>7.4306999999999999</v>
      </c>
      <c r="D50" s="1">
        <v>12.9177</v>
      </c>
      <c r="E50" s="1">
        <v>13.9817</v>
      </c>
    </row>
    <row r="51" spans="1:5">
      <c r="A51" t="s">
        <v>121</v>
      </c>
      <c r="C51" s="1">
        <v>2.6238999999999999</v>
      </c>
      <c r="D51" s="1">
        <v>3.8687999999999998</v>
      </c>
      <c r="E51" s="1">
        <v>4.9383999999999997</v>
      </c>
    </row>
    <row r="52" spans="1:5">
      <c r="A52" t="s">
        <v>117</v>
      </c>
      <c r="C52" s="1">
        <v>0.33739999999999998</v>
      </c>
      <c r="D52" s="1">
        <v>2.7930000000000001</v>
      </c>
      <c r="E52" s="1">
        <v>3.9064999999999999</v>
      </c>
    </row>
    <row r="54" spans="1:5">
      <c r="C54" s="282" t="s">
        <v>109</v>
      </c>
      <c r="D54" s="282"/>
      <c r="E54" s="282"/>
    </row>
    <row r="55" spans="1:5">
      <c r="C55" t="s">
        <v>71</v>
      </c>
      <c r="D55" t="s">
        <v>112</v>
      </c>
      <c r="E55" t="s">
        <v>113</v>
      </c>
    </row>
    <row r="56" spans="1:5">
      <c r="A56" t="s">
        <v>114</v>
      </c>
      <c r="C56" s="1">
        <v>15.7814</v>
      </c>
      <c r="D56" s="1">
        <v>13.1999</v>
      </c>
      <c r="E56" s="1">
        <v>8.9177</v>
      </c>
    </row>
    <row r="57" spans="1:5">
      <c r="A57" t="s">
        <v>119</v>
      </c>
      <c r="C57" s="1">
        <v>15.2536</v>
      </c>
      <c r="D57" s="1">
        <v>13.9244</v>
      </c>
      <c r="E57" s="1">
        <v>15.976900000000001</v>
      </c>
    </row>
    <row r="58" spans="1:5">
      <c r="A58" t="s">
        <v>115</v>
      </c>
      <c r="C58" s="1">
        <v>19.799099999999999</v>
      </c>
      <c r="D58" s="1">
        <v>17.460799999999999</v>
      </c>
      <c r="E58" s="1">
        <v>13.431800000000001</v>
      </c>
    </row>
    <row r="59" spans="1:5">
      <c r="A59" t="s">
        <v>120</v>
      </c>
      <c r="C59" s="1">
        <v>10.7973</v>
      </c>
      <c r="D59" s="1">
        <v>11.527799999999999</v>
      </c>
      <c r="E59" s="1">
        <v>15.3347</v>
      </c>
    </row>
    <row r="60" spans="1:5">
      <c r="A60" t="s">
        <v>116</v>
      </c>
      <c r="C60" s="1">
        <v>17.813800000000001</v>
      </c>
      <c r="D60" s="1">
        <v>17.525700000000001</v>
      </c>
      <c r="E60" s="1">
        <v>14.7995</v>
      </c>
    </row>
    <row r="61" spans="1:5">
      <c r="A61" t="s">
        <v>121</v>
      </c>
      <c r="C61" s="1">
        <v>5.8194999999999997</v>
      </c>
      <c r="D61" s="1">
        <v>7.3331999999999997</v>
      </c>
      <c r="E61" s="1">
        <v>11.135999999999999</v>
      </c>
    </row>
    <row r="62" spans="1:5">
      <c r="A62" t="s">
        <v>118</v>
      </c>
      <c r="C62" s="1">
        <v>11.7309</v>
      </c>
      <c r="D62" s="1">
        <v>13.454700000000001</v>
      </c>
      <c r="E62" s="1">
        <v>12.667899999999999</v>
      </c>
    </row>
    <row r="63" spans="1:5">
      <c r="A63" t="s">
        <v>122</v>
      </c>
      <c r="C63" s="1">
        <v>1.6402000000000001</v>
      </c>
      <c r="D63" s="1">
        <v>2.8858999999999999</v>
      </c>
      <c r="E63" s="1">
        <v>4.4066000000000001</v>
      </c>
    </row>
    <row r="67" spans="1:6">
      <c r="A67" t="s">
        <v>123</v>
      </c>
      <c r="C67" t="s">
        <v>39</v>
      </c>
      <c r="D67" t="s">
        <v>124</v>
      </c>
      <c r="E67" t="s">
        <v>125</v>
      </c>
    </row>
    <row r="68" spans="1:6">
      <c r="A68">
        <v>1</v>
      </c>
      <c r="C68" t="s">
        <v>2</v>
      </c>
      <c r="D68">
        <v>1</v>
      </c>
      <c r="E68" s="1">
        <v>3.0619999999999998</v>
      </c>
      <c r="F68" s="1"/>
    </row>
    <row r="69" spans="1:6">
      <c r="A69">
        <v>2</v>
      </c>
      <c r="C69" t="s">
        <v>2</v>
      </c>
      <c r="D69">
        <v>2</v>
      </c>
      <c r="E69" s="1">
        <v>8.6605000000000008</v>
      </c>
      <c r="F69" s="1">
        <f>E68+E69</f>
        <v>11.7225</v>
      </c>
    </row>
    <row r="70" spans="1:6">
      <c r="A70">
        <v>3</v>
      </c>
      <c r="C70" t="s">
        <v>2</v>
      </c>
      <c r="D70">
        <v>3</v>
      </c>
      <c r="E70" s="1">
        <v>16.322099999999999</v>
      </c>
      <c r="F70" s="1"/>
    </row>
    <row r="71" spans="1:6">
      <c r="A71">
        <v>4</v>
      </c>
      <c r="C71" t="s">
        <v>2</v>
      </c>
      <c r="D71">
        <v>4</v>
      </c>
      <c r="E71" s="1">
        <v>23.160299999999999</v>
      </c>
      <c r="F71" s="1"/>
    </row>
    <row r="72" spans="1:6">
      <c r="A72">
        <v>5</v>
      </c>
      <c r="C72" t="s">
        <v>2</v>
      </c>
      <c r="D72">
        <v>5</v>
      </c>
      <c r="E72" s="1">
        <v>48.795099999999998</v>
      </c>
      <c r="F72" s="1"/>
    </row>
    <row r="73" spans="1:6">
      <c r="A73">
        <v>6</v>
      </c>
      <c r="C73" t="s">
        <v>7</v>
      </c>
      <c r="D73">
        <v>1</v>
      </c>
      <c r="E73" s="1">
        <v>3.2218</v>
      </c>
      <c r="F73" s="1"/>
    </row>
    <row r="74" spans="1:6">
      <c r="A74">
        <v>7</v>
      </c>
      <c r="C74" t="s">
        <v>7</v>
      </c>
      <c r="D74">
        <v>2</v>
      </c>
      <c r="E74" s="1">
        <v>7.5994000000000002</v>
      </c>
      <c r="F74" s="1">
        <f>E73+E74</f>
        <v>10.821200000000001</v>
      </c>
    </row>
    <row r="75" spans="1:6">
      <c r="A75">
        <v>8</v>
      </c>
      <c r="C75" t="s">
        <v>7</v>
      </c>
      <c r="D75">
        <v>3</v>
      </c>
      <c r="E75" s="1">
        <v>10.7242</v>
      </c>
      <c r="F75" s="1"/>
    </row>
    <row r="76" spans="1:6">
      <c r="A76">
        <v>9</v>
      </c>
      <c r="C76" t="s">
        <v>7</v>
      </c>
      <c r="D76">
        <v>4</v>
      </c>
      <c r="E76" s="1">
        <v>17.5794</v>
      </c>
      <c r="F76" s="1"/>
    </row>
    <row r="77" spans="1:6">
      <c r="A77">
        <v>10</v>
      </c>
      <c r="C77" t="s">
        <v>7</v>
      </c>
      <c r="D77">
        <v>5</v>
      </c>
      <c r="E77" s="1">
        <v>60.875100000000003</v>
      </c>
      <c r="F77" s="1"/>
    </row>
    <row r="78" spans="1:6">
      <c r="A78">
        <v>11</v>
      </c>
      <c r="C78" t="s">
        <v>8</v>
      </c>
      <c r="D78">
        <v>1</v>
      </c>
      <c r="E78" s="1">
        <v>1.1366000000000001</v>
      </c>
      <c r="F78" s="1"/>
    </row>
    <row r="79" spans="1:6">
      <c r="A79">
        <v>12</v>
      </c>
      <c r="C79" t="s">
        <v>8</v>
      </c>
      <c r="D79">
        <v>2</v>
      </c>
      <c r="E79" s="1">
        <v>6.8936999999999999</v>
      </c>
      <c r="F79" s="1">
        <f>E78+E79</f>
        <v>8.0303000000000004</v>
      </c>
    </row>
    <row r="80" spans="1:6">
      <c r="A80">
        <v>13</v>
      </c>
      <c r="C80" t="s">
        <v>8</v>
      </c>
      <c r="D80">
        <v>3</v>
      </c>
      <c r="E80" s="1">
        <v>13.3216</v>
      </c>
      <c r="F80" s="1"/>
    </row>
    <row r="81" spans="1:6">
      <c r="A81">
        <v>14</v>
      </c>
      <c r="C81" t="s">
        <v>8</v>
      </c>
      <c r="D81">
        <v>4</v>
      </c>
      <c r="E81" s="1">
        <v>21.358599999999999</v>
      </c>
      <c r="F81" s="1"/>
    </row>
    <row r="82" spans="1:6">
      <c r="A82">
        <v>15</v>
      </c>
      <c r="C82" t="s">
        <v>8</v>
      </c>
      <c r="D82">
        <v>5</v>
      </c>
      <c r="E82" s="1">
        <v>57.289400000000001</v>
      </c>
      <c r="F82" s="1"/>
    </row>
    <row r="88" spans="1:6">
      <c r="A88" s="40" t="s">
        <v>168</v>
      </c>
      <c r="B88" s="40" t="s">
        <v>167</v>
      </c>
    </row>
    <row r="89" spans="1:6">
      <c r="B89" s="373" t="s">
        <v>129</v>
      </c>
      <c r="C89" s="371" t="s">
        <v>127</v>
      </c>
      <c r="D89" s="371"/>
      <c r="E89" s="371" t="s">
        <v>128</v>
      </c>
      <c r="F89" s="372"/>
    </row>
    <row r="90" spans="1:6">
      <c r="B90" s="373"/>
      <c r="C90" s="239" t="s">
        <v>0</v>
      </c>
      <c r="D90" s="239" t="s">
        <v>1</v>
      </c>
      <c r="E90" s="239" t="s">
        <v>0</v>
      </c>
      <c r="F90" s="240" t="s">
        <v>1</v>
      </c>
    </row>
    <row r="91" spans="1:6">
      <c r="A91" s="40" t="s">
        <v>2</v>
      </c>
      <c r="B91" s="185"/>
      <c r="C91" s="63"/>
      <c r="D91" s="63"/>
      <c r="E91" s="63"/>
      <c r="F91" s="183"/>
    </row>
    <row r="92" spans="1:6">
      <c r="A92" t="s">
        <v>114</v>
      </c>
      <c r="B92" s="65">
        <v>5.5362672097728831</v>
      </c>
      <c r="C92" s="59">
        <v>24.956999999999997</v>
      </c>
      <c r="D92" s="59">
        <v>35.622</v>
      </c>
      <c r="E92" s="59">
        <v>30.045999999999999</v>
      </c>
      <c r="F92" s="193">
        <v>18.776399999999999</v>
      </c>
    </row>
    <row r="93" spans="1:6">
      <c r="A93" t="s">
        <v>119</v>
      </c>
      <c r="B93" s="65">
        <v>10.998117598623537</v>
      </c>
      <c r="C93" s="59">
        <v>14.949000000000002</v>
      </c>
      <c r="D93" s="59">
        <v>26.102999999999998</v>
      </c>
      <c r="E93" s="59">
        <v>35.751100000000001</v>
      </c>
      <c r="F93" s="193">
        <v>27.332799999999999</v>
      </c>
    </row>
    <row r="94" spans="1:6">
      <c r="A94" t="s">
        <v>115</v>
      </c>
      <c r="B94" s="65">
        <v>8.2414559797737397</v>
      </c>
      <c r="C94" s="59">
        <v>9.8989999999999991</v>
      </c>
      <c r="D94" s="59">
        <v>22.382999999999999</v>
      </c>
      <c r="E94" s="59">
        <v>17.740300000000001</v>
      </c>
      <c r="F94" s="193">
        <v>17.562899999999999</v>
      </c>
    </row>
    <row r="95" spans="1:6">
      <c r="A95" t="s">
        <v>120</v>
      </c>
      <c r="B95" s="65">
        <v>10.291231402248849</v>
      </c>
      <c r="C95" s="59">
        <v>2.4260000000000002</v>
      </c>
      <c r="D95" s="59">
        <v>11.033999999999999</v>
      </c>
      <c r="E95" s="59">
        <v>5.43</v>
      </c>
      <c r="F95" s="193">
        <v>10.8108</v>
      </c>
    </row>
    <row r="96" spans="1:6">
      <c r="A96" t="s">
        <v>116</v>
      </c>
      <c r="B96" s="65">
        <v>12.833885390683761</v>
      </c>
      <c r="C96" s="59">
        <v>3.0369999999999999</v>
      </c>
      <c r="D96" s="59">
        <v>11.434999999999999</v>
      </c>
      <c r="E96" s="59">
        <v>8.4748000000000001</v>
      </c>
      <c r="F96" s="193">
        <v>13.9724</v>
      </c>
    </row>
    <row r="97" spans="1:6">
      <c r="A97" t="s">
        <v>121</v>
      </c>
      <c r="B97" s="65">
        <v>10.363744177514933</v>
      </c>
      <c r="C97" s="59">
        <v>0.84699999999999998</v>
      </c>
      <c r="D97" s="59">
        <v>6.9540000000000006</v>
      </c>
      <c r="E97" s="59">
        <v>1.9089</v>
      </c>
      <c r="F97" s="193">
        <v>6.8619000000000003</v>
      </c>
    </row>
    <row r="98" spans="1:6">
      <c r="A98" t="s">
        <v>118</v>
      </c>
      <c r="B98" s="65">
        <v>12.799094763139163</v>
      </c>
      <c r="C98" s="59">
        <v>0.23300000000000001</v>
      </c>
      <c r="D98" s="59">
        <v>3.198</v>
      </c>
      <c r="E98" s="59">
        <v>0.6484923328874268</v>
      </c>
      <c r="F98" s="193">
        <v>3.8970311451699304</v>
      </c>
    </row>
    <row r="99" spans="1:6">
      <c r="A99" t="s">
        <v>122</v>
      </c>
      <c r="B99" s="65">
        <v>8.5945373536697645</v>
      </c>
      <c r="C99" s="59">
        <v>0</v>
      </c>
      <c r="D99" s="59">
        <v>0.67400000000000004</v>
      </c>
      <c r="E99" s="59">
        <v>0</v>
      </c>
      <c r="F99" s="193">
        <v>0.55151656699537588</v>
      </c>
    </row>
    <row r="100" spans="1:6">
      <c r="A100" t="s">
        <v>130</v>
      </c>
      <c r="B100" s="65">
        <v>13.647459540768157</v>
      </c>
      <c r="C100" s="59">
        <v>0</v>
      </c>
      <c r="D100" s="59">
        <v>0.08</v>
      </c>
      <c r="E100" s="59"/>
      <c r="F100" s="193"/>
    </row>
    <row r="101" spans="1:6">
      <c r="A101" t="s">
        <v>131</v>
      </c>
      <c r="B101" s="65">
        <v>6.694206583805224</v>
      </c>
      <c r="C101" s="59">
        <v>0</v>
      </c>
      <c r="D101" s="59">
        <v>0.20400000000000001</v>
      </c>
      <c r="E101" s="59"/>
      <c r="F101" s="193"/>
    </row>
    <row r="102" spans="1:6">
      <c r="A102" s="40" t="s">
        <v>7</v>
      </c>
      <c r="B102" s="65"/>
      <c r="C102" s="59"/>
      <c r="D102" s="59"/>
      <c r="E102" s="63"/>
      <c r="F102" s="183"/>
    </row>
    <row r="103" spans="1:6">
      <c r="A103" t="s">
        <v>114</v>
      </c>
      <c r="B103" s="65">
        <v>7.338278651047661</v>
      </c>
      <c r="C103" s="59">
        <v>24.782</v>
      </c>
      <c r="D103" s="59">
        <v>36.451000000000001</v>
      </c>
      <c r="E103" s="59">
        <v>28.6676</v>
      </c>
      <c r="F103" s="193">
        <v>20.191600000000001</v>
      </c>
    </row>
    <row r="104" spans="1:6">
      <c r="A104" t="s">
        <v>119</v>
      </c>
      <c r="B104" s="65">
        <v>11.068669494064043</v>
      </c>
      <c r="C104" s="59">
        <v>17.268000000000001</v>
      </c>
      <c r="D104" s="59">
        <v>30.369</v>
      </c>
      <c r="E104" s="59">
        <v>30.130299999999998</v>
      </c>
      <c r="F104" s="193">
        <v>25.374600000000001</v>
      </c>
    </row>
    <row r="105" spans="1:6">
      <c r="A105" t="s">
        <v>115</v>
      </c>
      <c r="B105" s="65">
        <v>11.568771974080439</v>
      </c>
      <c r="C105" s="59">
        <v>12.809999999999999</v>
      </c>
      <c r="D105" s="59">
        <v>25.014999999999997</v>
      </c>
      <c r="E105" s="59">
        <v>23.361999999999998</v>
      </c>
      <c r="F105" s="193">
        <v>21.845199999999998</v>
      </c>
    </row>
    <row r="106" spans="1:6">
      <c r="A106" t="s">
        <v>120</v>
      </c>
      <c r="B106" s="65">
        <v>9.4601668059343815</v>
      </c>
      <c r="C106" s="59">
        <v>4.9939999999999998</v>
      </c>
      <c r="D106" s="59">
        <v>18.216999999999999</v>
      </c>
      <c r="E106" s="59">
        <v>7.4481000000000002</v>
      </c>
      <c r="F106" s="193">
        <v>13.0091</v>
      </c>
    </row>
    <row r="107" spans="1:6">
      <c r="A107" t="s">
        <v>116</v>
      </c>
      <c r="B107" s="65">
        <v>12.407097923597206</v>
      </c>
      <c r="C107" s="59">
        <v>3.7990000000000004</v>
      </c>
      <c r="D107" s="59">
        <v>13.792999999999999</v>
      </c>
      <c r="E107" s="59">
        <v>7.4306999999999999</v>
      </c>
      <c r="F107" s="193">
        <v>12.9177</v>
      </c>
    </row>
    <row r="108" spans="1:6">
      <c r="A108" t="s">
        <v>121</v>
      </c>
      <c r="B108" s="65">
        <v>7.755490563955413</v>
      </c>
      <c r="C108" s="59">
        <v>2.1459999999999999</v>
      </c>
      <c r="D108" s="59">
        <v>6.6079999999999997</v>
      </c>
      <c r="E108" s="59">
        <v>2.6238999999999999</v>
      </c>
      <c r="F108" s="193">
        <v>3.8687999999999998</v>
      </c>
    </row>
    <row r="109" spans="1:6">
      <c r="A109" t="s">
        <v>118</v>
      </c>
      <c r="B109" s="65">
        <v>12.651158024185284</v>
      </c>
      <c r="C109" s="59">
        <v>0.121</v>
      </c>
      <c r="D109" s="59">
        <v>2.2599999999999998</v>
      </c>
      <c r="E109" s="59">
        <v>0.33739999999999998</v>
      </c>
      <c r="F109" s="193">
        <v>2.7930000000000001</v>
      </c>
    </row>
    <row r="110" spans="1:6">
      <c r="A110" t="s">
        <v>122</v>
      </c>
      <c r="B110" s="65">
        <v>7.549308654043231</v>
      </c>
      <c r="C110" s="59">
        <v>8.0999999999999989E-2</v>
      </c>
      <c r="D110" s="59">
        <v>1.1140000000000001</v>
      </c>
      <c r="E110" s="59">
        <v>0.24131587810908664</v>
      </c>
      <c r="F110" s="193">
        <v>2.1582787386809592</v>
      </c>
    </row>
    <row r="111" spans="1:6">
      <c r="A111" t="s">
        <v>130</v>
      </c>
      <c r="B111" s="65">
        <v>13.907917763728381</v>
      </c>
      <c r="C111" s="59">
        <v>0</v>
      </c>
      <c r="D111" s="59">
        <v>0</v>
      </c>
      <c r="E111" s="59">
        <v>9.6396762552282925E-2</v>
      </c>
      <c r="F111" s="193">
        <v>0.63483547234451143</v>
      </c>
    </row>
    <row r="112" spans="1:6">
      <c r="A112" t="s">
        <v>131</v>
      </c>
      <c r="B112" s="65">
        <v>6.2931401453639619</v>
      </c>
      <c r="C112" s="59">
        <v>0</v>
      </c>
      <c r="D112" s="59">
        <v>0</v>
      </c>
      <c r="E112" s="59"/>
      <c r="F112" s="193"/>
    </row>
    <row r="113" spans="1:6">
      <c r="A113" s="40" t="s">
        <v>8</v>
      </c>
      <c r="B113" s="65"/>
      <c r="C113" s="59"/>
      <c r="D113" s="59"/>
      <c r="E113" s="63"/>
      <c r="F113" s="183"/>
    </row>
    <row r="114" spans="1:6">
      <c r="A114" t="s">
        <v>114</v>
      </c>
      <c r="B114" s="65">
        <v>7.8227359452916634</v>
      </c>
      <c r="C114" s="59">
        <v>74.454999999999998</v>
      </c>
      <c r="D114" s="59">
        <v>80.384</v>
      </c>
      <c r="E114" s="59">
        <v>15.7814</v>
      </c>
      <c r="F114" s="193">
        <v>13.1999</v>
      </c>
    </row>
    <row r="115" spans="1:6">
      <c r="A115" t="s">
        <v>119</v>
      </c>
      <c r="B115" s="65">
        <v>9.3540991078586888</v>
      </c>
      <c r="C115" s="59">
        <v>60.184000000000005</v>
      </c>
      <c r="D115" s="59">
        <v>70.914999999999992</v>
      </c>
      <c r="E115" s="59">
        <v>15.2536</v>
      </c>
      <c r="F115" s="193">
        <v>13.9244</v>
      </c>
    </row>
    <row r="116" spans="1:6">
      <c r="A116" t="s">
        <v>115</v>
      </c>
      <c r="B116" s="65">
        <v>10.834401956545824</v>
      </c>
      <c r="C116" s="59">
        <v>67.444999999999993</v>
      </c>
      <c r="D116" s="59">
        <v>76.775000000000006</v>
      </c>
      <c r="E116" s="59">
        <v>19.799099999999999</v>
      </c>
      <c r="F116" s="193">
        <v>17.460799999999999</v>
      </c>
    </row>
    <row r="117" spans="1:6">
      <c r="A117" t="s">
        <v>120</v>
      </c>
      <c r="B117" s="65">
        <v>8.7658034238650533</v>
      </c>
      <c r="C117" s="59">
        <v>45.46</v>
      </c>
      <c r="D117" s="59">
        <v>62.649000000000001</v>
      </c>
      <c r="E117" s="59">
        <v>10.7973</v>
      </c>
      <c r="F117" s="193">
        <v>11.527799999999999</v>
      </c>
    </row>
    <row r="118" spans="1:6">
      <c r="A118" t="s">
        <v>116</v>
      </c>
      <c r="B118" s="65">
        <v>13.474198019374073</v>
      </c>
      <c r="C118" s="59">
        <v>48.792999999999999</v>
      </c>
      <c r="D118" s="59">
        <v>61.963000000000001</v>
      </c>
      <c r="E118" s="59">
        <v>17.813800000000001</v>
      </c>
      <c r="F118" s="193">
        <v>17.525700000000001</v>
      </c>
    </row>
    <row r="119" spans="1:6">
      <c r="A119" t="s">
        <v>121</v>
      </c>
      <c r="B119" s="65">
        <v>7.2613338346346685</v>
      </c>
      <c r="C119" s="59">
        <v>29.579000000000001</v>
      </c>
      <c r="D119" s="59">
        <v>48.11</v>
      </c>
      <c r="E119" s="59">
        <v>5.8194999999999997</v>
      </c>
      <c r="F119" s="193">
        <v>7.3331999999999997</v>
      </c>
    </row>
    <row r="120" spans="1:6">
      <c r="A120" t="s">
        <v>118</v>
      </c>
      <c r="B120" s="65">
        <v>14.945891349631866</v>
      </c>
      <c r="C120" s="59">
        <v>28.968</v>
      </c>
      <c r="D120" s="59">
        <v>42.886000000000003</v>
      </c>
      <c r="E120" s="59">
        <v>11.7309</v>
      </c>
      <c r="F120" s="193">
        <v>13.454700000000001</v>
      </c>
    </row>
    <row r="121" spans="1:6">
      <c r="A121" t="s">
        <v>122</v>
      </c>
      <c r="B121" s="65">
        <v>6.2514047118261891</v>
      </c>
      <c r="C121" s="59">
        <v>9.6829999999999998</v>
      </c>
      <c r="D121" s="59">
        <v>21.992000000000001</v>
      </c>
      <c r="E121" s="59">
        <v>1.6402000000000001</v>
      </c>
      <c r="F121" s="193">
        <v>2.8858999999999999</v>
      </c>
    </row>
    <row r="122" spans="1:6">
      <c r="A122" t="s">
        <v>130</v>
      </c>
      <c r="B122" s="65">
        <v>14.914397170515414</v>
      </c>
      <c r="C122" s="59">
        <v>3.0649999999999999</v>
      </c>
      <c r="D122" s="59">
        <v>7.3889999999999993</v>
      </c>
      <c r="E122" s="59">
        <v>1.2385927050328649</v>
      </c>
      <c r="F122" s="193">
        <v>2.3132929900193737</v>
      </c>
    </row>
    <row r="123" spans="1:6">
      <c r="A123" t="s">
        <v>131</v>
      </c>
      <c r="B123" s="65">
        <v>6.3757344804565639</v>
      </c>
      <c r="C123" s="59">
        <v>0.72700000000000009</v>
      </c>
      <c r="D123" s="59">
        <v>2.7969999999999997</v>
      </c>
      <c r="E123" s="59">
        <v>0.12559055165235292</v>
      </c>
      <c r="F123" s="193">
        <v>0.37433631419719732</v>
      </c>
    </row>
  </sheetData>
  <mergeCells count="9">
    <mergeCell ref="C89:D89"/>
    <mergeCell ref="E89:F89"/>
    <mergeCell ref="B89:B90"/>
    <mergeCell ref="C54:E54"/>
    <mergeCell ref="C2:E2"/>
    <mergeCell ref="C10:E10"/>
    <mergeCell ref="C18:E18"/>
    <mergeCell ref="C34:E34"/>
    <mergeCell ref="C44:E4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Z33"/>
  <sheetViews>
    <sheetView topLeftCell="F23" workbookViewId="0">
      <selection activeCell="S49" sqref="S49"/>
    </sheetView>
  </sheetViews>
  <sheetFormatPr baseColWidth="10" defaultColWidth="8.83203125" defaultRowHeight="14" x14ac:dyDescent="0"/>
  <cols>
    <col min="2" max="2" width="9.1640625" customWidth="1"/>
    <col min="3" max="3" width="22.5" customWidth="1"/>
  </cols>
  <sheetData>
    <row r="7" spans="3:26">
      <c r="C7" s="40" t="s">
        <v>166</v>
      </c>
      <c r="D7" s="40" t="s">
        <v>165</v>
      </c>
    </row>
    <row r="8" spans="3:26">
      <c r="D8" s="374" t="s">
        <v>91</v>
      </c>
      <c r="E8" s="374"/>
      <c r="F8" s="374"/>
      <c r="G8" s="374"/>
      <c r="H8" s="282" t="s">
        <v>132</v>
      </c>
      <c r="I8" s="282"/>
    </row>
    <row r="9" spans="3:26" ht="56">
      <c r="C9" t="s">
        <v>89</v>
      </c>
      <c r="D9" s="103" t="s">
        <v>31</v>
      </c>
      <c r="E9" s="103" t="s">
        <v>34</v>
      </c>
      <c r="F9" s="103" t="s">
        <v>32</v>
      </c>
      <c r="G9" s="103" t="s">
        <v>33</v>
      </c>
      <c r="H9" s="104" t="s">
        <v>35</v>
      </c>
      <c r="I9" s="104" t="s">
        <v>36</v>
      </c>
      <c r="W9" t="s">
        <v>31</v>
      </c>
      <c r="X9" t="s">
        <v>34</v>
      </c>
      <c r="Y9" t="s">
        <v>32</v>
      </c>
      <c r="Z9" t="s">
        <v>33</v>
      </c>
    </row>
    <row r="10" spans="3:26">
      <c r="C10" s="178">
        <v>1</v>
      </c>
      <c r="D10" s="1">
        <v>12.7325</v>
      </c>
      <c r="E10" s="1">
        <v>16.5581</v>
      </c>
      <c r="F10" s="1">
        <v>16.5641</v>
      </c>
      <c r="G10" s="1">
        <v>54.145200000000003</v>
      </c>
      <c r="I10" s="67">
        <f>F10/(F10+G10)</f>
        <v>0.23425631423306412</v>
      </c>
      <c r="U10" t="s">
        <v>2</v>
      </c>
      <c r="V10">
        <v>1</v>
      </c>
      <c r="W10">
        <v>12.7325</v>
      </c>
      <c r="X10">
        <v>16.5581</v>
      </c>
      <c r="Y10">
        <v>16.5641</v>
      </c>
      <c r="Z10">
        <v>54.145200000000003</v>
      </c>
    </row>
    <row r="11" spans="3:26">
      <c r="C11" s="178">
        <v>2</v>
      </c>
      <c r="D11" s="1">
        <v>11.1793</v>
      </c>
      <c r="E11" s="1">
        <v>4.9015000000000004</v>
      </c>
      <c r="F11" s="1">
        <v>32.3626</v>
      </c>
      <c r="G11" s="1">
        <v>51.556600000000003</v>
      </c>
      <c r="I11" s="67">
        <f t="shared" ref="I11:I15" si="0">F11/(F11+G11)</f>
        <v>0.38563999656812742</v>
      </c>
      <c r="V11">
        <v>2</v>
      </c>
      <c r="W11">
        <v>11.1793</v>
      </c>
      <c r="X11">
        <v>4.9015000000000004</v>
      </c>
      <c r="Y11">
        <v>32.3626</v>
      </c>
      <c r="Z11">
        <v>51.556600000000003</v>
      </c>
    </row>
    <row r="12" spans="3:26">
      <c r="C12" s="178">
        <v>3</v>
      </c>
      <c r="D12" s="1">
        <v>7.3891</v>
      </c>
      <c r="E12" s="1">
        <v>2.0442999999999998</v>
      </c>
      <c r="F12" s="1">
        <v>38.137999999999998</v>
      </c>
      <c r="G12" s="1">
        <v>52.428699999999999</v>
      </c>
      <c r="I12" s="67">
        <f t="shared" si="0"/>
        <v>0.42110400401030401</v>
      </c>
      <c r="V12">
        <v>3</v>
      </c>
      <c r="W12">
        <v>7.3891</v>
      </c>
      <c r="X12">
        <v>2.0442999999999998</v>
      </c>
      <c r="Y12">
        <v>38.137999999999998</v>
      </c>
      <c r="Z12">
        <v>52.428699999999999</v>
      </c>
    </row>
    <row r="13" spans="3:26">
      <c r="C13" s="178">
        <v>4</v>
      </c>
      <c r="D13" s="1">
        <v>1.7942</v>
      </c>
      <c r="E13" s="1">
        <v>0.38969999999999999</v>
      </c>
      <c r="F13" s="1">
        <v>39.421399999999998</v>
      </c>
      <c r="G13" s="1">
        <v>58.3947</v>
      </c>
      <c r="I13" s="67">
        <f t="shared" si="0"/>
        <v>0.40301545451106718</v>
      </c>
      <c r="V13">
        <v>4</v>
      </c>
      <c r="W13">
        <v>1.7942</v>
      </c>
      <c r="X13">
        <v>0.38969999999999999</v>
      </c>
      <c r="Y13">
        <v>39.421399999999998</v>
      </c>
      <c r="Z13">
        <v>58.3947</v>
      </c>
    </row>
    <row r="14" spans="3:26">
      <c r="C14" s="178">
        <v>5</v>
      </c>
      <c r="D14" s="1">
        <v>6.7299999999999999E-2</v>
      </c>
      <c r="E14" s="1">
        <v>5.3900000000000003E-2</v>
      </c>
      <c r="F14" s="1">
        <v>46.398200000000003</v>
      </c>
      <c r="G14" s="1">
        <v>53.480699999999999</v>
      </c>
      <c r="I14" s="67">
        <f t="shared" si="0"/>
        <v>0.46454456346635781</v>
      </c>
      <c r="V14">
        <v>5</v>
      </c>
      <c r="W14">
        <v>6.7299999999999999E-2</v>
      </c>
      <c r="X14">
        <v>5.3900000000000003E-2</v>
      </c>
      <c r="Y14">
        <v>46.398200000000003</v>
      </c>
      <c r="Z14">
        <v>53.480699999999999</v>
      </c>
    </row>
    <row r="15" spans="3:26">
      <c r="C15" t="s">
        <v>6</v>
      </c>
      <c r="D15" s="164">
        <v>6.29</v>
      </c>
      <c r="E15" s="164">
        <v>4.21</v>
      </c>
      <c r="F15" s="165">
        <v>35.46</v>
      </c>
      <c r="G15" s="165">
        <v>54.04</v>
      </c>
      <c r="I15" s="67">
        <f t="shared" si="0"/>
        <v>0.39620111731843577</v>
      </c>
      <c r="U15" t="s">
        <v>7</v>
      </c>
      <c r="V15">
        <v>1</v>
      </c>
      <c r="W15">
        <v>17.647400000000001</v>
      </c>
      <c r="X15">
        <v>15.1463</v>
      </c>
      <c r="Y15">
        <v>19.001999999999999</v>
      </c>
      <c r="Z15">
        <v>48.2044</v>
      </c>
    </row>
    <row r="16" spans="3:26">
      <c r="V16">
        <v>2</v>
      </c>
      <c r="W16">
        <v>13.8643</v>
      </c>
      <c r="X16">
        <v>8.0924999999999994</v>
      </c>
      <c r="Y16">
        <v>31.7605</v>
      </c>
      <c r="Z16">
        <v>46.282699999999998</v>
      </c>
    </row>
    <row r="17" spans="3:26">
      <c r="D17" s="374" t="s">
        <v>93</v>
      </c>
      <c r="E17" s="374"/>
      <c r="F17" s="374"/>
      <c r="G17" s="374"/>
      <c r="V17">
        <v>3</v>
      </c>
      <c r="W17">
        <v>7.4947999999999997</v>
      </c>
      <c r="X17">
        <v>3.5344000000000002</v>
      </c>
      <c r="Y17">
        <v>35.294899999999998</v>
      </c>
      <c r="Z17">
        <v>53.675899999999999</v>
      </c>
    </row>
    <row r="18" spans="3:26" ht="56">
      <c r="C18" s="251" t="s">
        <v>89</v>
      </c>
      <c r="D18" s="103" t="s">
        <v>31</v>
      </c>
      <c r="E18" s="103" t="s">
        <v>34</v>
      </c>
      <c r="F18" s="103" t="s">
        <v>32</v>
      </c>
      <c r="G18" s="103" t="s">
        <v>33</v>
      </c>
      <c r="H18" s="104" t="s">
        <v>35</v>
      </c>
      <c r="I18" s="104" t="s">
        <v>36</v>
      </c>
      <c r="V18">
        <v>4</v>
      </c>
      <c r="W18">
        <v>1.5446</v>
      </c>
      <c r="X18">
        <v>0.28699999999999998</v>
      </c>
      <c r="Y18">
        <v>43.227699999999999</v>
      </c>
      <c r="Z18">
        <v>54.9407</v>
      </c>
    </row>
    <row r="19" spans="3:26">
      <c r="C19" s="178">
        <v>1</v>
      </c>
      <c r="D19" s="1">
        <v>17.647400000000001</v>
      </c>
      <c r="E19" s="1">
        <v>15.1463</v>
      </c>
      <c r="F19" s="1">
        <v>19.001999999999999</v>
      </c>
      <c r="G19" s="1">
        <v>48.2044</v>
      </c>
      <c r="I19" s="67">
        <f>F19/(F19+G19)</f>
        <v>0.28274092943529183</v>
      </c>
      <c r="V19">
        <v>5</v>
      </c>
      <c r="W19">
        <v>0</v>
      </c>
      <c r="X19">
        <v>0</v>
      </c>
      <c r="Y19">
        <v>45.8765</v>
      </c>
      <c r="Z19">
        <v>54.1235</v>
      </c>
    </row>
    <row r="20" spans="3:26">
      <c r="C20" s="178">
        <v>2</v>
      </c>
      <c r="D20" s="1">
        <v>13.8643</v>
      </c>
      <c r="E20" s="1">
        <v>8.0924999999999994</v>
      </c>
      <c r="F20" s="1">
        <v>31.7605</v>
      </c>
      <c r="G20" s="1">
        <v>46.282699999999998</v>
      </c>
      <c r="I20" s="67">
        <f t="shared" ref="I20:I24" si="1">F20/(F20+G20)</f>
        <v>0.40696050392603073</v>
      </c>
      <c r="U20" t="s">
        <v>8</v>
      </c>
      <c r="V20">
        <v>1</v>
      </c>
      <c r="W20">
        <v>34.005000000000003</v>
      </c>
      <c r="X20">
        <v>41.222299999999997</v>
      </c>
      <c r="Y20">
        <v>8.5562000000000005</v>
      </c>
      <c r="Z20">
        <v>16.2164</v>
      </c>
    </row>
    <row r="21" spans="3:26">
      <c r="C21" s="178">
        <v>3</v>
      </c>
      <c r="D21" s="1">
        <v>7.4947999999999997</v>
      </c>
      <c r="E21" s="1">
        <v>3.5344000000000002</v>
      </c>
      <c r="F21" s="1">
        <v>35.294899999999998</v>
      </c>
      <c r="G21" s="1">
        <v>53.675899999999999</v>
      </c>
      <c r="I21" s="67">
        <f t="shared" si="1"/>
        <v>0.39670206404797981</v>
      </c>
      <c r="V21">
        <v>2</v>
      </c>
      <c r="W21">
        <v>34.435600000000001</v>
      </c>
      <c r="X21">
        <v>36.021700000000003</v>
      </c>
      <c r="Y21">
        <v>10.938800000000001</v>
      </c>
      <c r="Z21">
        <v>18.603899999999999</v>
      </c>
    </row>
    <row r="22" spans="3:26">
      <c r="C22" s="178">
        <v>4</v>
      </c>
      <c r="D22" s="1">
        <v>1.5446</v>
      </c>
      <c r="E22" s="1">
        <v>0.28699999999999998</v>
      </c>
      <c r="F22" s="1">
        <v>43.227699999999999</v>
      </c>
      <c r="G22" s="1">
        <v>54.9407</v>
      </c>
      <c r="I22" s="67">
        <f t="shared" si="1"/>
        <v>0.44034230974529487</v>
      </c>
      <c r="V22">
        <v>3</v>
      </c>
      <c r="W22">
        <v>29.346800000000002</v>
      </c>
      <c r="X22">
        <v>27.7651</v>
      </c>
      <c r="Y22">
        <v>18.2896</v>
      </c>
      <c r="Z22">
        <v>24.598500000000001</v>
      </c>
    </row>
    <row r="23" spans="3:26">
      <c r="C23" s="178">
        <v>5</v>
      </c>
      <c r="D23" s="1">
        <v>0</v>
      </c>
      <c r="E23" s="1">
        <v>0</v>
      </c>
      <c r="F23" s="1">
        <v>45.8765</v>
      </c>
      <c r="G23" s="1">
        <v>54.1235</v>
      </c>
      <c r="I23" s="67">
        <f t="shared" si="1"/>
        <v>0.45876499999999998</v>
      </c>
      <c r="V23">
        <v>4</v>
      </c>
      <c r="W23">
        <v>18.8994</v>
      </c>
      <c r="X23">
        <v>17.824300000000001</v>
      </c>
      <c r="Y23">
        <v>27.848199999999999</v>
      </c>
      <c r="Z23">
        <v>35.427999999999997</v>
      </c>
    </row>
    <row r="24" spans="3:26">
      <c r="D24" s="171">
        <v>7.99</v>
      </c>
      <c r="E24" s="171">
        <v>5.26</v>
      </c>
      <c r="F24" s="172">
        <v>35.29</v>
      </c>
      <c r="G24" s="172">
        <v>51.46</v>
      </c>
      <c r="I24" s="67">
        <f t="shared" si="1"/>
        <v>0.40680115273775214</v>
      </c>
      <c r="V24">
        <v>5</v>
      </c>
      <c r="W24">
        <v>3.6688000000000001</v>
      </c>
      <c r="X24">
        <v>2.3449</v>
      </c>
      <c r="Y24">
        <v>45.463000000000001</v>
      </c>
      <c r="Z24">
        <v>48.523200000000003</v>
      </c>
    </row>
    <row r="26" spans="3:26">
      <c r="D26" s="374" t="s">
        <v>94</v>
      </c>
      <c r="E26" s="374"/>
      <c r="F26" s="374"/>
      <c r="G26" s="374"/>
    </row>
    <row r="27" spans="3:26" ht="56">
      <c r="C27" s="251" t="s">
        <v>89</v>
      </c>
      <c r="D27" s="103" t="s">
        <v>31</v>
      </c>
      <c r="E27" s="103" t="s">
        <v>34</v>
      </c>
      <c r="F27" s="103" t="s">
        <v>32</v>
      </c>
      <c r="G27" s="103" t="s">
        <v>33</v>
      </c>
      <c r="H27" s="104" t="s">
        <v>35</v>
      </c>
      <c r="I27" s="104" t="s">
        <v>36</v>
      </c>
    </row>
    <row r="28" spans="3:26">
      <c r="C28" s="178">
        <v>1</v>
      </c>
      <c r="D28" s="1">
        <v>34.005000000000003</v>
      </c>
      <c r="E28" s="1">
        <v>41.222299999999997</v>
      </c>
      <c r="F28" s="1">
        <v>8.5562000000000005</v>
      </c>
      <c r="G28" s="1">
        <v>16.2164</v>
      </c>
      <c r="I28" s="67">
        <f>F28/(F28+G28)</f>
        <v>0.34538966438726659</v>
      </c>
    </row>
    <row r="29" spans="3:26">
      <c r="C29" s="178">
        <v>2</v>
      </c>
      <c r="D29" s="1">
        <v>34.435600000000001</v>
      </c>
      <c r="E29" s="1">
        <v>36.021700000000003</v>
      </c>
      <c r="F29" s="1">
        <v>10.938800000000001</v>
      </c>
      <c r="G29" s="1">
        <v>18.603899999999999</v>
      </c>
      <c r="I29" s="67">
        <f t="shared" ref="I29:I33" si="2">F29/(F29+G29)</f>
        <v>0.3702708283264563</v>
      </c>
    </row>
    <row r="30" spans="3:26">
      <c r="C30" s="178">
        <v>3</v>
      </c>
      <c r="D30" s="1">
        <v>29.346800000000002</v>
      </c>
      <c r="E30" s="1">
        <v>27.7651</v>
      </c>
      <c r="F30" s="1">
        <v>18.2896</v>
      </c>
      <c r="G30" s="1">
        <v>24.598500000000001</v>
      </c>
      <c r="I30" s="67">
        <f t="shared" si="2"/>
        <v>0.42644929479272803</v>
      </c>
    </row>
    <row r="31" spans="3:26">
      <c r="C31" s="178">
        <v>4</v>
      </c>
      <c r="D31" s="1">
        <v>18.8994</v>
      </c>
      <c r="E31" s="1">
        <v>17.824300000000001</v>
      </c>
      <c r="F31" s="1">
        <v>27.848199999999999</v>
      </c>
      <c r="G31" s="1">
        <v>35.427999999999997</v>
      </c>
      <c r="I31" s="67">
        <f t="shared" si="2"/>
        <v>0.44010544248864503</v>
      </c>
    </row>
    <row r="32" spans="3:26">
      <c r="C32" s="178">
        <v>5</v>
      </c>
      <c r="D32" s="1">
        <v>3.6688000000000001</v>
      </c>
      <c r="E32" s="1">
        <v>2.3449</v>
      </c>
      <c r="F32" s="1">
        <v>45.463000000000001</v>
      </c>
      <c r="G32" s="1">
        <v>48.523200000000003</v>
      </c>
      <c r="I32" s="67">
        <f t="shared" si="2"/>
        <v>0.48371995037569349</v>
      </c>
    </row>
    <row r="33" spans="4:9">
      <c r="D33" s="175">
        <v>23.46</v>
      </c>
      <c r="E33" s="175">
        <v>24.18</v>
      </c>
      <c r="F33" s="176">
        <v>22.99</v>
      </c>
      <c r="G33" s="176">
        <v>29.37</v>
      </c>
      <c r="I33" s="67">
        <f t="shared" si="2"/>
        <v>0.43907563025210083</v>
      </c>
    </row>
  </sheetData>
  <mergeCells count="4">
    <mergeCell ref="D8:G8"/>
    <mergeCell ref="D17:G17"/>
    <mergeCell ref="D26:G26"/>
    <mergeCell ref="H8:I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125"/>
  <sheetViews>
    <sheetView topLeftCell="A67" workbookViewId="0">
      <selection activeCell="C70" sqref="C70"/>
    </sheetView>
  </sheetViews>
  <sheetFormatPr baseColWidth="10" defaultColWidth="8.83203125" defaultRowHeight="14" x14ac:dyDescent="0"/>
  <cols>
    <col min="2" max="2" width="9.1640625" customWidth="1"/>
    <col min="3" max="3" width="22.5" customWidth="1"/>
  </cols>
  <sheetData>
    <row r="6" spans="3:18">
      <c r="C6" t="s">
        <v>2</v>
      </c>
      <c r="D6" s="382" t="s">
        <v>100</v>
      </c>
      <c r="E6" s="383"/>
      <c r="F6" s="383"/>
      <c r="G6" s="383"/>
      <c r="H6" s="384"/>
      <c r="I6" s="382" t="s">
        <v>101</v>
      </c>
      <c r="J6" s="383"/>
      <c r="K6" s="383"/>
      <c r="L6" s="383"/>
      <c r="M6" s="384"/>
      <c r="N6" s="382" t="s">
        <v>102</v>
      </c>
      <c r="O6" s="383"/>
      <c r="P6" s="383"/>
      <c r="Q6" s="383"/>
      <c r="R6" s="384"/>
    </row>
    <row r="7" spans="3:18">
      <c r="D7" s="190">
        <v>1</v>
      </c>
      <c r="E7" s="191">
        <v>2</v>
      </c>
      <c r="F7" s="191">
        <v>3</v>
      </c>
      <c r="G7" s="191">
        <v>4</v>
      </c>
      <c r="H7" s="192">
        <v>5</v>
      </c>
      <c r="I7" s="190">
        <v>1</v>
      </c>
      <c r="J7" s="191">
        <v>2</v>
      </c>
      <c r="K7" s="191">
        <v>3</v>
      </c>
      <c r="L7" s="191">
        <v>4</v>
      </c>
      <c r="M7" s="192">
        <v>5</v>
      </c>
      <c r="N7" s="190">
        <v>1</v>
      </c>
      <c r="O7" s="191">
        <v>2</v>
      </c>
      <c r="P7" s="191">
        <v>3</v>
      </c>
      <c r="Q7" s="191">
        <v>4</v>
      </c>
      <c r="R7" s="192">
        <v>5</v>
      </c>
    </row>
    <row r="8" spans="3:18" ht="20.25" customHeight="1">
      <c r="C8" s="189" t="s">
        <v>31</v>
      </c>
      <c r="D8" s="193">
        <v>33.476700000000001</v>
      </c>
      <c r="E8" s="194">
        <v>32.945300000000003</v>
      </c>
      <c r="F8" s="194">
        <v>27.256599999999999</v>
      </c>
      <c r="G8" s="194">
        <v>6.1036000000000001</v>
      </c>
      <c r="H8" s="65">
        <v>0.2177</v>
      </c>
      <c r="I8" s="193">
        <v>20.468299999999999</v>
      </c>
      <c r="J8" s="194">
        <v>36.666600000000003</v>
      </c>
      <c r="K8" s="194">
        <v>32.811399999999999</v>
      </c>
      <c r="L8" s="194">
        <v>10.053599999999999</v>
      </c>
      <c r="M8" s="65">
        <v>0.45960000000000001</v>
      </c>
      <c r="N8" s="193">
        <v>47.936</v>
      </c>
      <c r="O8" s="194">
        <v>28.809000000000001</v>
      </c>
      <c r="P8" s="194">
        <v>21.0822</v>
      </c>
      <c r="Q8" s="194">
        <v>1.7131000000000001</v>
      </c>
      <c r="R8" s="65">
        <v>0.45960000000000001</v>
      </c>
    </row>
    <row r="9" spans="3:18" ht="36" customHeight="1">
      <c r="C9" s="189" t="s">
        <v>34</v>
      </c>
      <c r="D9" s="193">
        <v>64.957899999999995</v>
      </c>
      <c r="E9" s="194">
        <v>21.552399999999999</v>
      </c>
      <c r="F9" s="194">
        <v>11.2515</v>
      </c>
      <c r="G9" s="194">
        <v>1.9782</v>
      </c>
      <c r="H9" s="65">
        <v>0.25990000000000002</v>
      </c>
      <c r="I9" s="193">
        <v>54.070599999999999</v>
      </c>
      <c r="J9" s="194">
        <v>26.350100000000001</v>
      </c>
      <c r="K9" s="194">
        <v>15.928800000000001</v>
      </c>
      <c r="L9" s="194">
        <v>3.1928000000000001</v>
      </c>
      <c r="M9" s="65">
        <v>0.45760000000000001</v>
      </c>
      <c r="N9" s="193">
        <v>79.276300000000006</v>
      </c>
      <c r="O9" s="194">
        <v>15.242699999999999</v>
      </c>
      <c r="P9" s="194">
        <v>5.1002000000000001</v>
      </c>
      <c r="Q9" s="194">
        <v>0.38080000000000003</v>
      </c>
      <c r="R9" s="65">
        <v>0.45960000000000001</v>
      </c>
    </row>
    <row r="10" spans="3:18" ht="31.5" customHeight="1">
      <c r="C10" s="189" t="s">
        <v>32</v>
      </c>
      <c r="D10" s="193">
        <v>7.7245999999999997</v>
      </c>
      <c r="E10" s="194">
        <v>16.9161</v>
      </c>
      <c r="F10" s="194">
        <v>24.9528</v>
      </c>
      <c r="G10" s="194">
        <v>23.7867</v>
      </c>
      <c r="H10" s="65">
        <v>26.619800000000001</v>
      </c>
      <c r="I10" s="193">
        <v>2.8563999999999998</v>
      </c>
      <c r="J10" s="194">
        <v>10.9085</v>
      </c>
      <c r="K10" s="194">
        <v>24.056999999999999</v>
      </c>
      <c r="L10" s="194">
        <v>26.17</v>
      </c>
      <c r="M10" s="65">
        <v>36.008000000000003</v>
      </c>
      <c r="N10" s="193">
        <v>11.9526</v>
      </c>
      <c r="O10" s="194">
        <v>22.133800000000001</v>
      </c>
      <c r="P10" s="194">
        <v>25.730799999999999</v>
      </c>
      <c r="Q10" s="194">
        <v>21.716799999999999</v>
      </c>
      <c r="R10" s="65">
        <v>18.465900000000001</v>
      </c>
    </row>
    <row r="11" spans="3:18" ht="31.5" customHeight="1">
      <c r="C11" s="189" t="s">
        <v>33</v>
      </c>
      <c r="D11" s="195">
        <v>16.566199999999998</v>
      </c>
      <c r="E11" s="196">
        <v>17.680599999999998</v>
      </c>
      <c r="F11" s="196">
        <v>22.505400000000002</v>
      </c>
      <c r="G11" s="196">
        <v>23.117100000000001</v>
      </c>
      <c r="H11" s="197">
        <v>20.130700000000001</v>
      </c>
      <c r="I11" s="195">
        <v>10.019600000000001</v>
      </c>
      <c r="J11" s="196">
        <v>14.8964</v>
      </c>
      <c r="K11" s="196">
        <v>23.974299999999999</v>
      </c>
      <c r="L11" s="196">
        <v>26.1616</v>
      </c>
      <c r="M11" s="197">
        <v>24.9481</v>
      </c>
      <c r="N11" s="195">
        <v>25.290099999999999</v>
      </c>
      <c r="O11" s="196">
        <v>21.390799999999999</v>
      </c>
      <c r="P11" s="196">
        <v>20.547999999999998</v>
      </c>
      <c r="Q11" s="196">
        <v>19.059899999999999</v>
      </c>
      <c r="R11" s="197">
        <v>13.7111</v>
      </c>
    </row>
    <row r="12" spans="3:18">
      <c r="D12" s="382" t="s">
        <v>100</v>
      </c>
      <c r="E12" s="383"/>
      <c r="F12" s="383"/>
      <c r="G12" s="383"/>
      <c r="H12" s="384"/>
      <c r="I12" s="382" t="s">
        <v>101</v>
      </c>
      <c r="J12" s="383"/>
      <c r="K12" s="383"/>
      <c r="L12" s="383"/>
      <c r="M12" s="384"/>
      <c r="N12" s="382" t="s">
        <v>102</v>
      </c>
      <c r="O12" s="383"/>
      <c r="P12" s="383"/>
      <c r="Q12" s="383"/>
      <c r="R12" s="384"/>
    </row>
    <row r="13" spans="3:18">
      <c r="C13" s="44" t="s">
        <v>7</v>
      </c>
      <c r="D13" s="190">
        <v>1</v>
      </c>
      <c r="E13" s="191">
        <v>2</v>
      </c>
      <c r="F13" s="191">
        <v>3</v>
      </c>
      <c r="G13" s="191">
        <v>4</v>
      </c>
      <c r="H13" s="192">
        <v>5</v>
      </c>
      <c r="I13" s="190">
        <v>1</v>
      </c>
      <c r="J13" s="191">
        <v>2</v>
      </c>
      <c r="K13" s="191">
        <v>3</v>
      </c>
      <c r="L13" s="191">
        <v>4</v>
      </c>
      <c r="M13" s="192">
        <v>5</v>
      </c>
      <c r="N13" s="190">
        <v>1</v>
      </c>
      <c r="O13" s="191">
        <v>2</v>
      </c>
      <c r="P13" s="191">
        <v>3</v>
      </c>
      <c r="Q13" s="191">
        <v>4</v>
      </c>
      <c r="R13" s="192">
        <v>5</v>
      </c>
    </row>
    <row r="14" spans="3:18">
      <c r="C14" s="189" t="s">
        <v>31</v>
      </c>
      <c r="D14" s="193">
        <v>40.670299999999997</v>
      </c>
      <c r="E14" s="194">
        <v>36.5032</v>
      </c>
      <c r="F14" s="194">
        <v>18.920000000000002</v>
      </c>
      <c r="G14" s="194">
        <v>3.9064999999999999</v>
      </c>
      <c r="H14" s="65">
        <v>0.2177</v>
      </c>
      <c r="I14" s="193">
        <v>29.508800000000001</v>
      </c>
      <c r="J14" s="194">
        <v>36.7196</v>
      </c>
      <c r="K14" s="194">
        <v>27.9053</v>
      </c>
      <c r="L14" s="194">
        <v>5.8662999999999998</v>
      </c>
      <c r="M14" s="65">
        <v>0.45960000000000001</v>
      </c>
      <c r="N14" s="193">
        <v>51.8782</v>
      </c>
      <c r="O14" s="194">
        <v>36.286000000000001</v>
      </c>
      <c r="P14" s="194">
        <v>9.8972999999999995</v>
      </c>
      <c r="Q14" s="194">
        <v>1.9384999999999999</v>
      </c>
      <c r="R14" s="65">
        <v>0.45960000000000001</v>
      </c>
    </row>
    <row r="15" spans="3:18" ht="28">
      <c r="C15" s="189" t="s">
        <v>34</v>
      </c>
      <c r="D15" s="193">
        <v>52.9998</v>
      </c>
      <c r="E15" s="194">
        <v>32.3508</v>
      </c>
      <c r="F15" s="194">
        <v>13.5472</v>
      </c>
      <c r="G15" s="194">
        <v>1.1022000000000001</v>
      </c>
      <c r="H15" s="65">
        <v>0.25990000000000002</v>
      </c>
      <c r="I15" s="193">
        <v>41.916499999999999</v>
      </c>
      <c r="J15" s="194">
        <v>39.966799999999999</v>
      </c>
      <c r="K15" s="194">
        <v>16.6812</v>
      </c>
      <c r="L15" s="194">
        <v>1.4354</v>
      </c>
      <c r="M15" s="65">
        <v>0.45960000000000001</v>
      </c>
      <c r="N15" s="193">
        <v>76.288499999999999</v>
      </c>
      <c r="O15" s="194">
        <v>16.3475</v>
      </c>
      <c r="P15" s="194">
        <v>6.9619</v>
      </c>
      <c r="Q15" s="194">
        <v>0.40200000000000002</v>
      </c>
      <c r="R15" s="65">
        <v>0.45960000000000001</v>
      </c>
    </row>
    <row r="16" spans="3:18" ht="28">
      <c r="C16" s="189" t="s">
        <v>32</v>
      </c>
      <c r="D16" s="193">
        <v>9.9105000000000008</v>
      </c>
      <c r="E16" s="194">
        <v>18.924299999999999</v>
      </c>
      <c r="F16" s="194">
        <v>20.163900000000002</v>
      </c>
      <c r="G16" s="194">
        <v>24.7422</v>
      </c>
      <c r="H16" s="65">
        <v>26.2591</v>
      </c>
      <c r="I16" s="193">
        <v>5.0472000000000001</v>
      </c>
      <c r="J16" s="194">
        <v>14.712</v>
      </c>
      <c r="K16" s="194">
        <v>18.238900000000001</v>
      </c>
      <c r="L16" s="194">
        <v>25.828700000000001</v>
      </c>
      <c r="M16" s="65">
        <v>36.173200000000001</v>
      </c>
      <c r="N16" s="193">
        <v>14.093299999999999</v>
      </c>
      <c r="O16" s="194">
        <v>22.5472</v>
      </c>
      <c r="P16" s="194">
        <v>21.819500000000001</v>
      </c>
      <c r="Q16" s="194">
        <v>23.8078</v>
      </c>
      <c r="R16" s="65">
        <v>17.732099999999999</v>
      </c>
    </row>
    <row r="17" spans="3:18" ht="28">
      <c r="C17" s="189" t="s">
        <v>33</v>
      </c>
      <c r="D17" s="195">
        <v>17.2425</v>
      </c>
      <c r="E17" s="196">
        <v>18.9133</v>
      </c>
      <c r="F17" s="196">
        <v>21.030799999999999</v>
      </c>
      <c r="G17" s="196">
        <v>21.566800000000001</v>
      </c>
      <c r="H17" s="197">
        <v>21.246600000000001</v>
      </c>
      <c r="I17" s="195">
        <v>11.2974</v>
      </c>
      <c r="J17" s="196">
        <v>18.459299999999999</v>
      </c>
      <c r="K17" s="196">
        <v>22.7121</v>
      </c>
      <c r="L17" s="196">
        <v>23.979600000000001</v>
      </c>
      <c r="M17" s="197">
        <v>23.5517</v>
      </c>
      <c r="N17" s="195">
        <v>28.807600000000001</v>
      </c>
      <c r="O17" s="196">
        <v>19.796399999999998</v>
      </c>
      <c r="P17" s="196">
        <v>17.760200000000001</v>
      </c>
      <c r="Q17" s="196">
        <v>16.873200000000001</v>
      </c>
      <c r="R17" s="197">
        <v>16.762599999999999</v>
      </c>
    </row>
    <row r="18" spans="3:18">
      <c r="D18" s="382" t="s">
        <v>100</v>
      </c>
      <c r="E18" s="383"/>
      <c r="F18" s="383"/>
      <c r="G18" s="383"/>
      <c r="H18" s="384"/>
      <c r="I18" s="382" t="s">
        <v>101</v>
      </c>
      <c r="J18" s="383"/>
      <c r="K18" s="383"/>
      <c r="L18" s="383"/>
      <c r="M18" s="384"/>
      <c r="N18" s="382" t="s">
        <v>102</v>
      </c>
      <c r="O18" s="383"/>
      <c r="P18" s="383"/>
      <c r="Q18" s="383"/>
      <c r="R18" s="384"/>
    </row>
    <row r="19" spans="3:18">
      <c r="C19" s="44" t="s">
        <v>8</v>
      </c>
      <c r="D19" s="190">
        <v>1</v>
      </c>
      <c r="E19" s="191">
        <v>2</v>
      </c>
      <c r="F19" s="191">
        <v>3</v>
      </c>
      <c r="G19" s="191">
        <v>4</v>
      </c>
      <c r="H19" s="192">
        <v>5</v>
      </c>
      <c r="I19" s="190">
        <v>1</v>
      </c>
      <c r="J19" s="191">
        <v>2</v>
      </c>
      <c r="K19" s="191">
        <v>3</v>
      </c>
      <c r="L19" s="191">
        <v>4</v>
      </c>
      <c r="M19" s="192">
        <v>5</v>
      </c>
      <c r="N19" s="190">
        <v>1</v>
      </c>
      <c r="O19" s="191">
        <v>2</v>
      </c>
      <c r="P19" s="191">
        <v>3</v>
      </c>
      <c r="Q19" s="191">
        <v>4</v>
      </c>
      <c r="R19" s="192">
        <v>5</v>
      </c>
    </row>
    <row r="20" spans="3:18">
      <c r="C20" s="189" t="s">
        <v>31</v>
      </c>
      <c r="D20" s="193">
        <v>24.894500000000001</v>
      </c>
      <c r="E20" s="194">
        <v>28.766400000000001</v>
      </c>
      <c r="F20" s="194">
        <v>25.935500000000001</v>
      </c>
      <c r="G20" s="194">
        <v>17.0745</v>
      </c>
      <c r="H20" s="65">
        <v>3.3290999999999999</v>
      </c>
      <c r="I20" s="193">
        <v>16.961099999999998</v>
      </c>
      <c r="J20" s="194">
        <v>25.546800000000001</v>
      </c>
      <c r="K20" s="194">
        <v>28.148099999999999</v>
      </c>
      <c r="L20" s="194">
        <v>24.094000000000001</v>
      </c>
      <c r="M20" s="65">
        <v>5.25</v>
      </c>
      <c r="N20" s="193">
        <v>33.690199999999997</v>
      </c>
      <c r="O20" s="194">
        <v>32.335999999999999</v>
      </c>
      <c r="P20" s="194">
        <v>23.482399999999998</v>
      </c>
      <c r="Q20" s="194">
        <v>9.2920999999999996</v>
      </c>
      <c r="R20" s="65">
        <v>1.1994</v>
      </c>
    </row>
    <row r="21" spans="3:18" ht="28">
      <c r="C21" s="189" t="s">
        <v>34</v>
      </c>
      <c r="D21" s="193">
        <v>29.288399999999999</v>
      </c>
      <c r="E21" s="194">
        <v>29.2041</v>
      </c>
      <c r="F21" s="194">
        <v>23.8141</v>
      </c>
      <c r="G21" s="194">
        <v>15.628399999999999</v>
      </c>
      <c r="H21" s="65">
        <v>2.0649999999999999</v>
      </c>
      <c r="I21" s="193">
        <v>23.142399999999999</v>
      </c>
      <c r="J21" s="194">
        <v>28.496200000000002</v>
      </c>
      <c r="K21" s="194">
        <v>26.896799999999999</v>
      </c>
      <c r="L21" s="194">
        <v>18.9588</v>
      </c>
      <c r="M21" s="65">
        <v>2.5057999999999998</v>
      </c>
      <c r="N21" s="193">
        <v>47.722499999999997</v>
      </c>
      <c r="O21" s="194">
        <v>31.327400000000001</v>
      </c>
      <c r="P21" s="194">
        <v>14.568</v>
      </c>
      <c r="Q21" s="194">
        <v>5.6393000000000004</v>
      </c>
      <c r="R21" s="65">
        <v>0.74280000000000002</v>
      </c>
    </row>
    <row r="22" spans="3:18" ht="28">
      <c r="C22" s="189" t="s">
        <v>32</v>
      </c>
      <c r="D22" s="193">
        <v>6.3932000000000002</v>
      </c>
      <c r="E22" s="194">
        <v>9.3265999999999991</v>
      </c>
      <c r="F22" s="194">
        <v>16.497199999999999</v>
      </c>
      <c r="G22" s="194">
        <v>25.6785</v>
      </c>
      <c r="H22" s="65">
        <v>42.104500000000002</v>
      </c>
      <c r="I22" s="193">
        <v>3.1667000000000001</v>
      </c>
      <c r="J22" s="194">
        <v>5.4093999999999998</v>
      </c>
      <c r="K22" s="194">
        <v>13.8629</v>
      </c>
      <c r="L22" s="194">
        <v>25.997800000000002</v>
      </c>
      <c r="M22" s="65">
        <v>51.563099999999999</v>
      </c>
      <c r="N22" s="193">
        <v>9.3996999999999993</v>
      </c>
      <c r="O22" s="194">
        <v>12.976599999999999</v>
      </c>
      <c r="P22" s="194">
        <v>18.952000000000002</v>
      </c>
      <c r="Q22" s="194">
        <v>25.381</v>
      </c>
      <c r="R22" s="65">
        <v>33.290700000000001</v>
      </c>
    </row>
    <row r="23" spans="3:18" ht="28">
      <c r="C23" s="189" t="s">
        <v>33</v>
      </c>
      <c r="D23" s="195">
        <v>9.4831000000000003</v>
      </c>
      <c r="E23" s="196">
        <v>12.414199999999999</v>
      </c>
      <c r="F23" s="196">
        <v>17.364999999999998</v>
      </c>
      <c r="G23" s="196">
        <v>25.567</v>
      </c>
      <c r="H23" s="197">
        <v>35.170699999999997</v>
      </c>
      <c r="I23" s="195">
        <v>5.7904</v>
      </c>
      <c r="J23" s="196">
        <v>9.3779000000000003</v>
      </c>
      <c r="K23" s="196">
        <v>17.557200000000002</v>
      </c>
      <c r="L23" s="196">
        <v>27.664100000000001</v>
      </c>
      <c r="M23" s="197">
        <v>39.610399999999998</v>
      </c>
      <c r="N23" s="195">
        <v>17.927299999999999</v>
      </c>
      <c r="O23" s="196">
        <v>19.357299999999999</v>
      </c>
      <c r="P23" s="196">
        <v>16.925699999999999</v>
      </c>
      <c r="Q23" s="196">
        <v>20.7715</v>
      </c>
      <c r="R23" s="197">
        <v>25.0183</v>
      </c>
    </row>
    <row r="26" spans="3:18">
      <c r="D26" s="374" t="s">
        <v>91</v>
      </c>
      <c r="E26" s="374"/>
      <c r="F26" s="374"/>
      <c r="G26" s="374"/>
      <c r="I26" s="374" t="s">
        <v>93</v>
      </c>
      <c r="J26" s="374"/>
      <c r="K26" s="374"/>
      <c r="L26" s="374"/>
      <c r="N26" s="374" t="s">
        <v>94</v>
      </c>
      <c r="O26" s="374"/>
      <c r="P26" s="374"/>
      <c r="Q26" s="374"/>
    </row>
    <row r="27" spans="3:18" ht="56">
      <c r="D27" s="103" t="s">
        <v>31</v>
      </c>
      <c r="E27" s="103" t="s">
        <v>34</v>
      </c>
      <c r="F27" s="103" t="s">
        <v>32</v>
      </c>
      <c r="G27" s="103" t="s">
        <v>33</v>
      </c>
      <c r="I27" s="103" t="s">
        <v>31</v>
      </c>
      <c r="J27" s="103" t="s">
        <v>34</v>
      </c>
      <c r="K27" s="103" t="s">
        <v>32</v>
      </c>
      <c r="L27" s="103" t="s">
        <v>33</v>
      </c>
      <c r="N27" s="103" t="s">
        <v>31</v>
      </c>
      <c r="O27" s="103" t="s">
        <v>34</v>
      </c>
      <c r="P27" s="103" t="s">
        <v>32</v>
      </c>
      <c r="Q27" s="103" t="s">
        <v>33</v>
      </c>
    </row>
    <row r="28" spans="3:18">
      <c r="C28" s="178">
        <v>1</v>
      </c>
      <c r="D28" s="1">
        <v>12.7325</v>
      </c>
      <c r="E28" s="1">
        <v>16.5581</v>
      </c>
      <c r="F28" s="1">
        <v>16.5641</v>
      </c>
      <c r="G28" s="1">
        <v>54.145200000000003</v>
      </c>
      <c r="H28" s="178">
        <v>1</v>
      </c>
      <c r="I28" s="1">
        <v>17.647400000000001</v>
      </c>
      <c r="J28" s="1">
        <v>15.1463</v>
      </c>
      <c r="K28" s="1">
        <v>19.001999999999999</v>
      </c>
      <c r="L28" s="1">
        <v>48.2044</v>
      </c>
      <c r="M28" s="178">
        <v>1</v>
      </c>
      <c r="N28" s="1">
        <v>34.005000000000003</v>
      </c>
      <c r="O28" s="1">
        <v>41.222299999999997</v>
      </c>
      <c r="P28" s="1">
        <v>8.5562000000000005</v>
      </c>
      <c r="Q28" s="1">
        <v>16.2164</v>
      </c>
    </row>
    <row r="29" spans="3:18">
      <c r="C29" s="178">
        <v>2</v>
      </c>
      <c r="D29" s="1">
        <v>11.1793</v>
      </c>
      <c r="E29" s="1">
        <v>4.9015000000000004</v>
      </c>
      <c r="F29" s="1">
        <v>32.3626</v>
      </c>
      <c r="G29" s="1">
        <v>51.556600000000003</v>
      </c>
      <c r="H29" s="178">
        <v>2</v>
      </c>
      <c r="I29" s="1">
        <v>13.8643</v>
      </c>
      <c r="J29" s="1">
        <v>8.0924999999999994</v>
      </c>
      <c r="K29" s="1">
        <v>31.7605</v>
      </c>
      <c r="L29" s="1">
        <v>46.282699999999998</v>
      </c>
      <c r="M29" s="178">
        <v>2</v>
      </c>
      <c r="N29" s="1">
        <v>34.435600000000001</v>
      </c>
      <c r="O29" s="1">
        <v>36.021700000000003</v>
      </c>
      <c r="P29" s="1">
        <v>10.938800000000001</v>
      </c>
      <c r="Q29" s="1">
        <v>18.603899999999999</v>
      </c>
    </row>
    <row r="30" spans="3:18">
      <c r="C30" s="178">
        <v>3</v>
      </c>
      <c r="D30" s="1">
        <v>7.3891</v>
      </c>
      <c r="E30" s="1">
        <v>2.0442999999999998</v>
      </c>
      <c r="F30" s="1">
        <v>38.137999999999998</v>
      </c>
      <c r="G30" s="1">
        <v>52.428699999999999</v>
      </c>
      <c r="H30" s="178">
        <v>3</v>
      </c>
      <c r="I30" s="1">
        <v>7.4947999999999997</v>
      </c>
      <c r="J30" s="1">
        <v>3.5344000000000002</v>
      </c>
      <c r="K30" s="1">
        <v>35.294899999999998</v>
      </c>
      <c r="L30" s="1">
        <v>53.675899999999999</v>
      </c>
      <c r="M30" s="178">
        <v>3</v>
      </c>
      <c r="N30" s="1">
        <v>29.346800000000002</v>
      </c>
      <c r="O30" s="1">
        <v>27.7651</v>
      </c>
      <c r="P30" s="1">
        <v>18.2896</v>
      </c>
      <c r="Q30" s="1">
        <v>24.598500000000001</v>
      </c>
    </row>
    <row r="31" spans="3:18">
      <c r="C31" s="178">
        <v>4</v>
      </c>
      <c r="D31" s="1">
        <v>1.7942</v>
      </c>
      <c r="E31" s="1">
        <v>0.38969999999999999</v>
      </c>
      <c r="F31" s="1">
        <v>39.421399999999998</v>
      </c>
      <c r="G31" s="1">
        <v>58.3947</v>
      </c>
      <c r="H31" s="178">
        <v>4</v>
      </c>
      <c r="I31" s="1">
        <v>1.5446</v>
      </c>
      <c r="J31" s="1">
        <v>0.28699999999999998</v>
      </c>
      <c r="K31" s="1">
        <v>43.227699999999999</v>
      </c>
      <c r="L31" s="1">
        <v>54.9407</v>
      </c>
      <c r="M31" s="178">
        <v>4</v>
      </c>
      <c r="N31" s="1">
        <v>18.8994</v>
      </c>
      <c r="O31" s="1">
        <v>17.824300000000001</v>
      </c>
      <c r="P31" s="1">
        <v>27.848199999999999</v>
      </c>
      <c r="Q31" s="1">
        <v>35.427999999999997</v>
      </c>
    </row>
    <row r="32" spans="3:18">
      <c r="C32" s="178">
        <v>5</v>
      </c>
      <c r="D32" s="1">
        <v>6.7299999999999999E-2</v>
      </c>
      <c r="E32" s="1">
        <v>5.3900000000000003E-2</v>
      </c>
      <c r="F32" s="1">
        <v>46.398200000000003</v>
      </c>
      <c r="G32" s="1">
        <v>53.480699999999999</v>
      </c>
      <c r="H32" s="178">
        <v>5</v>
      </c>
      <c r="I32" s="1">
        <v>0</v>
      </c>
      <c r="J32" s="1">
        <v>0</v>
      </c>
      <c r="K32" s="1">
        <v>45.8765</v>
      </c>
      <c r="L32" s="1">
        <v>54.1235</v>
      </c>
      <c r="M32" s="178">
        <v>5</v>
      </c>
      <c r="N32" s="1">
        <v>3.6688000000000001</v>
      </c>
      <c r="O32" s="1">
        <v>2.3449</v>
      </c>
      <c r="P32" s="1">
        <v>45.463000000000001</v>
      </c>
      <c r="Q32" s="1">
        <v>48.523200000000003</v>
      </c>
    </row>
    <row r="33" spans="3:17">
      <c r="C33" t="s">
        <v>6</v>
      </c>
      <c r="D33" s="164">
        <v>6.29</v>
      </c>
      <c r="E33" s="164">
        <v>4.21</v>
      </c>
      <c r="F33" s="165">
        <v>35.46</v>
      </c>
      <c r="G33" s="165">
        <v>54.04</v>
      </c>
      <c r="I33" s="171">
        <v>7.99</v>
      </c>
      <c r="J33" s="171">
        <v>5.26</v>
      </c>
      <c r="K33" s="172">
        <v>35.29</v>
      </c>
      <c r="L33" s="172">
        <v>51.46</v>
      </c>
      <c r="N33" s="175">
        <v>23.46</v>
      </c>
      <c r="O33" s="175">
        <v>24.18</v>
      </c>
      <c r="P33" s="176">
        <v>22.99</v>
      </c>
      <c r="Q33" s="176">
        <v>29.37</v>
      </c>
    </row>
    <row r="34" spans="3:17">
      <c r="D34" s="374" t="s">
        <v>92</v>
      </c>
      <c r="E34" s="374"/>
      <c r="F34" s="374"/>
      <c r="G34" s="374"/>
      <c r="I34" s="374" t="s">
        <v>95</v>
      </c>
      <c r="J34" s="374"/>
      <c r="K34" s="374"/>
      <c r="L34" s="374"/>
      <c r="N34" s="374" t="s">
        <v>96</v>
      </c>
      <c r="O34" s="374"/>
      <c r="P34" s="374"/>
      <c r="Q34" s="374"/>
    </row>
    <row r="35" spans="3:17" ht="56">
      <c r="D35" s="103" t="s">
        <v>31</v>
      </c>
      <c r="E35" s="103" t="s">
        <v>34</v>
      </c>
      <c r="F35" s="103" t="s">
        <v>32</v>
      </c>
      <c r="G35" s="103" t="s">
        <v>33</v>
      </c>
      <c r="I35" s="103" t="s">
        <v>31</v>
      </c>
      <c r="J35" s="103" t="s">
        <v>34</v>
      </c>
      <c r="K35" s="103" t="s">
        <v>32</v>
      </c>
      <c r="L35" s="103" t="s">
        <v>33</v>
      </c>
      <c r="N35" s="103" t="s">
        <v>31</v>
      </c>
      <c r="O35" s="103" t="s">
        <v>34</v>
      </c>
      <c r="P35" s="103" t="s">
        <v>32</v>
      </c>
      <c r="Q35" s="103" t="s">
        <v>33</v>
      </c>
    </row>
    <row r="36" spans="3:17">
      <c r="C36" s="178">
        <v>1</v>
      </c>
      <c r="D36" s="1">
        <v>12.239100000000001</v>
      </c>
      <c r="E36" s="1">
        <v>23.383400000000002</v>
      </c>
      <c r="F36" s="1">
        <v>8.5030000000000001</v>
      </c>
      <c r="G36" s="1">
        <v>55.874499999999998</v>
      </c>
      <c r="H36" s="178">
        <v>1</v>
      </c>
      <c r="I36" s="1">
        <v>16.092099999999999</v>
      </c>
      <c r="J36" s="1">
        <v>20.358499999999999</v>
      </c>
      <c r="K36" s="1">
        <v>11.2242</v>
      </c>
      <c r="L36" s="1">
        <v>52.325200000000002</v>
      </c>
      <c r="M36" s="178">
        <v>1</v>
      </c>
      <c r="N36" s="1">
        <v>26.747</v>
      </c>
      <c r="O36" s="1">
        <v>53.637300000000003</v>
      </c>
      <c r="P36" s="1">
        <v>4.4888000000000003</v>
      </c>
      <c r="Q36" s="1">
        <v>15.126899999999999</v>
      </c>
    </row>
    <row r="37" spans="3:17">
      <c r="C37" s="178">
        <v>2</v>
      </c>
      <c r="D37" s="1">
        <v>14.728300000000001</v>
      </c>
      <c r="E37" s="1">
        <v>7.6548999999999996</v>
      </c>
      <c r="F37" s="1">
        <v>21.813400000000001</v>
      </c>
      <c r="G37" s="1">
        <v>55.8033</v>
      </c>
      <c r="H37" s="178">
        <v>2</v>
      </c>
      <c r="I37" s="1">
        <v>12.7018</v>
      </c>
      <c r="J37" s="1">
        <v>12.3131</v>
      </c>
      <c r="K37" s="1">
        <v>20.753</v>
      </c>
      <c r="L37" s="1">
        <v>54.232100000000003</v>
      </c>
      <c r="M37" s="178">
        <v>2</v>
      </c>
      <c r="N37" s="1">
        <v>29.087800000000001</v>
      </c>
      <c r="O37" s="1">
        <v>47.687100000000001</v>
      </c>
      <c r="P37" s="1">
        <v>5.5362999999999998</v>
      </c>
      <c r="Q37" s="1">
        <v>17.6889</v>
      </c>
    </row>
    <row r="38" spans="3:17">
      <c r="C38" s="178">
        <v>3</v>
      </c>
      <c r="D38" s="1">
        <v>8.4635999999999996</v>
      </c>
      <c r="E38" s="1">
        <v>2.9716</v>
      </c>
      <c r="F38" s="1">
        <v>30.892199999999999</v>
      </c>
      <c r="G38" s="1">
        <v>57.672699999999999</v>
      </c>
      <c r="H38" s="178">
        <v>3</v>
      </c>
      <c r="I38" s="1">
        <v>9.0006000000000004</v>
      </c>
      <c r="J38" s="1">
        <v>4.7919</v>
      </c>
      <c r="K38" s="1">
        <v>23.989599999999999</v>
      </c>
      <c r="L38" s="1">
        <v>62.217799999999997</v>
      </c>
      <c r="M38" s="178">
        <v>3</v>
      </c>
      <c r="N38" s="1">
        <v>25.770600000000002</v>
      </c>
      <c r="O38" s="1">
        <v>36.1922</v>
      </c>
      <c r="P38" s="1">
        <v>11.4084</v>
      </c>
      <c r="Q38" s="1">
        <v>26.628699999999998</v>
      </c>
    </row>
    <row r="39" spans="3:17">
      <c r="C39" s="178">
        <v>4</v>
      </c>
      <c r="D39" s="1">
        <v>2.6002999999999998</v>
      </c>
      <c r="E39" s="1">
        <v>0.59719999999999995</v>
      </c>
      <c r="F39" s="1">
        <v>33.696899999999999</v>
      </c>
      <c r="G39" s="1">
        <v>63.105499999999999</v>
      </c>
      <c r="H39" s="178">
        <v>4</v>
      </c>
      <c r="I39" s="1">
        <v>1.8555999999999999</v>
      </c>
      <c r="J39" s="1">
        <v>0.40439999999999998</v>
      </c>
      <c r="K39" s="1">
        <v>33.317100000000003</v>
      </c>
      <c r="L39" s="1">
        <v>64.422799999999995</v>
      </c>
      <c r="M39" s="178">
        <v>4</v>
      </c>
      <c r="N39" s="1">
        <v>19.886800000000001</v>
      </c>
      <c r="O39" s="1">
        <v>22.998899999999999</v>
      </c>
      <c r="P39" s="1">
        <v>19.2881</v>
      </c>
      <c r="Q39" s="1">
        <v>37.8262</v>
      </c>
    </row>
    <row r="40" spans="3:17">
      <c r="C40" s="178">
        <v>5</v>
      </c>
      <c r="D40" s="1">
        <v>6.7299999999999999E-2</v>
      </c>
      <c r="E40" s="1">
        <v>8.0299999999999996E-2</v>
      </c>
      <c r="F40" s="1">
        <v>43.482300000000002</v>
      </c>
      <c r="G40" s="1">
        <v>56.437399999999997</v>
      </c>
      <c r="H40" s="178">
        <v>5</v>
      </c>
      <c r="I40" s="1">
        <v>0</v>
      </c>
      <c r="J40" s="1">
        <v>0</v>
      </c>
      <c r="K40" s="1">
        <v>42.444299999999998</v>
      </c>
      <c r="L40" s="1">
        <v>57.555700000000002</v>
      </c>
      <c r="M40" s="178">
        <v>5</v>
      </c>
      <c r="N40" s="1">
        <v>4.3425000000000002</v>
      </c>
      <c r="O40" s="1">
        <v>3.0461999999999998</v>
      </c>
      <c r="P40" s="1">
        <v>38.336100000000002</v>
      </c>
      <c r="Q40" s="1">
        <v>54.275199999999998</v>
      </c>
    </row>
    <row r="41" spans="3:17">
      <c r="D41" s="76">
        <v>6.2393000000000001</v>
      </c>
      <c r="E41" s="76">
        <v>4.5124000000000004</v>
      </c>
      <c r="F41" s="21">
        <v>31.0608</v>
      </c>
      <c r="G41" s="21">
        <v>58.1875</v>
      </c>
    </row>
    <row r="42" spans="3:17">
      <c r="D42" s="374" t="s">
        <v>97</v>
      </c>
      <c r="E42" s="374"/>
      <c r="F42" s="374"/>
      <c r="G42" s="374"/>
      <c r="I42" s="374" t="s">
        <v>98</v>
      </c>
      <c r="J42" s="374"/>
      <c r="K42" s="374"/>
      <c r="L42" s="374"/>
      <c r="N42" s="374" t="s">
        <v>99</v>
      </c>
      <c r="O42" s="374"/>
      <c r="P42" s="374"/>
      <c r="Q42" s="374"/>
    </row>
    <row r="43" spans="3:17" ht="56">
      <c r="D43" s="103" t="s">
        <v>31</v>
      </c>
      <c r="E43" s="103" t="s">
        <v>34</v>
      </c>
      <c r="F43" s="103" t="s">
        <v>32</v>
      </c>
      <c r="G43" s="103" t="s">
        <v>33</v>
      </c>
      <c r="I43" s="103" t="s">
        <v>31</v>
      </c>
      <c r="J43" s="103" t="s">
        <v>34</v>
      </c>
      <c r="K43" s="103" t="s">
        <v>32</v>
      </c>
      <c r="L43" s="103" t="s">
        <v>33</v>
      </c>
      <c r="N43" s="103" t="s">
        <v>31</v>
      </c>
      <c r="O43" s="103" t="s">
        <v>34</v>
      </c>
      <c r="P43" s="103" t="s">
        <v>32</v>
      </c>
      <c r="Q43" s="103" t="s">
        <v>33</v>
      </c>
    </row>
    <row r="44" spans="3:17">
      <c r="C44" s="178">
        <v>1</v>
      </c>
      <c r="D44" s="1">
        <v>12.9809</v>
      </c>
      <c r="E44" s="1">
        <v>13.122400000000001</v>
      </c>
      <c r="F44" s="1">
        <v>20.6219</v>
      </c>
      <c r="G44" s="1">
        <v>53.274700000000003</v>
      </c>
      <c r="H44" s="178">
        <v>1</v>
      </c>
      <c r="I44" s="1">
        <v>18.6784</v>
      </c>
      <c r="J44" s="1">
        <v>11.6907</v>
      </c>
      <c r="K44" s="1">
        <v>24.1584</v>
      </c>
      <c r="L44" s="1">
        <v>45.4724</v>
      </c>
      <c r="M44" s="178">
        <v>1</v>
      </c>
      <c r="N44" s="1">
        <v>40.074800000000003</v>
      </c>
      <c r="O44" s="1">
        <v>30.8398</v>
      </c>
      <c r="P44" s="1">
        <v>11.957800000000001</v>
      </c>
      <c r="Q44" s="1">
        <v>17.127600000000001</v>
      </c>
    </row>
    <row r="45" spans="3:17">
      <c r="C45" s="178">
        <v>2</v>
      </c>
      <c r="D45" s="1">
        <v>8.3373000000000008</v>
      </c>
      <c r="E45" s="1">
        <v>2.6964000000000001</v>
      </c>
      <c r="F45" s="1">
        <v>40.810499999999998</v>
      </c>
      <c r="G45" s="1">
        <v>48.155799999999999</v>
      </c>
      <c r="H45" s="178">
        <v>2</v>
      </c>
      <c r="I45" s="1">
        <v>15.2859</v>
      </c>
      <c r="J45" s="1">
        <v>2.9310999999999998</v>
      </c>
      <c r="K45" s="1">
        <v>45.221499999999999</v>
      </c>
      <c r="L45" s="1">
        <v>36.561500000000002</v>
      </c>
      <c r="M45" s="178">
        <v>2</v>
      </c>
      <c r="N45" s="1">
        <v>41.045499999999997</v>
      </c>
      <c r="O45" s="1">
        <v>21.6035</v>
      </c>
      <c r="P45" s="1">
        <v>17.616099999999999</v>
      </c>
      <c r="Q45" s="1">
        <v>19.7349</v>
      </c>
    </row>
    <row r="46" spans="3:17">
      <c r="C46" s="178">
        <v>3</v>
      </c>
      <c r="D46" s="1">
        <v>6.0585000000000004</v>
      </c>
      <c r="E46" s="1">
        <v>0.89590000000000003</v>
      </c>
      <c r="F46" s="1">
        <v>47.110900000000001</v>
      </c>
      <c r="G46" s="1">
        <v>45.934800000000003</v>
      </c>
      <c r="H46" s="178">
        <v>3</v>
      </c>
      <c r="I46" s="1">
        <v>5.0857999999999999</v>
      </c>
      <c r="J46" s="1">
        <v>1.5226</v>
      </c>
      <c r="K46" s="1">
        <v>53.381</v>
      </c>
      <c r="L46" s="1">
        <v>40.010599999999997</v>
      </c>
      <c r="M46" s="178">
        <v>3</v>
      </c>
      <c r="N46" s="1">
        <v>35.982900000000001</v>
      </c>
      <c r="O46" s="1">
        <v>12.127599999999999</v>
      </c>
      <c r="P46" s="1">
        <v>31.058399999999999</v>
      </c>
      <c r="Q46" s="1">
        <v>20.831099999999999</v>
      </c>
    </row>
    <row r="47" spans="3:17">
      <c r="C47" s="178">
        <v>4</v>
      </c>
      <c r="D47" s="1">
        <v>0.59360000000000002</v>
      </c>
      <c r="E47" s="1">
        <v>8.0699999999999994E-2</v>
      </c>
      <c r="F47" s="1">
        <v>47.9465</v>
      </c>
      <c r="G47" s="1">
        <v>51.379199999999997</v>
      </c>
      <c r="H47" s="178">
        <v>4</v>
      </c>
      <c r="I47" s="1">
        <v>1.0233000000000001</v>
      </c>
      <c r="J47" s="1">
        <v>9.0300000000000005E-2</v>
      </c>
      <c r="K47" s="1">
        <v>59.835999999999999</v>
      </c>
      <c r="L47" s="1">
        <v>39.050400000000003</v>
      </c>
      <c r="M47" s="178">
        <v>4</v>
      </c>
      <c r="N47" s="1">
        <v>16.538799999999998</v>
      </c>
      <c r="O47" s="1">
        <v>5.4531000000000001</v>
      </c>
      <c r="P47" s="1">
        <v>48.313899999999997</v>
      </c>
      <c r="Q47" s="1">
        <v>29.694299999999998</v>
      </c>
    </row>
    <row r="48" spans="3:17">
      <c r="C48" s="178">
        <v>5</v>
      </c>
      <c r="D48" s="1">
        <v>0.20449999999999999</v>
      </c>
      <c r="E48" s="1"/>
      <c r="F48" s="1">
        <v>52.342700000000001</v>
      </c>
      <c r="G48" s="1">
        <v>47.452800000000003</v>
      </c>
      <c r="H48" s="178">
        <v>5</v>
      </c>
      <c r="I48" s="1">
        <v>0</v>
      </c>
      <c r="J48" s="1">
        <v>0</v>
      </c>
      <c r="K48" s="1">
        <v>53.4617</v>
      </c>
      <c r="L48" s="1">
        <v>46.5383</v>
      </c>
      <c r="M48" s="178">
        <v>5</v>
      </c>
      <c r="N48" s="1">
        <v>2.0931000000000002</v>
      </c>
      <c r="O48" s="1">
        <v>0.70420000000000005</v>
      </c>
      <c r="P48" s="1">
        <v>62.134700000000002</v>
      </c>
      <c r="Q48" s="1">
        <v>35.067999999999998</v>
      </c>
    </row>
    <row r="49" spans="3:17">
      <c r="D49" s="76">
        <v>6.3445999999999998</v>
      </c>
      <c r="E49" s="76">
        <v>3.8782000000000001</v>
      </c>
      <c r="F49" s="21">
        <v>40.422600000000003</v>
      </c>
      <c r="G49" s="21">
        <v>49.354700000000001</v>
      </c>
    </row>
    <row r="51" spans="3:17">
      <c r="D51" s="377" t="s">
        <v>108</v>
      </c>
      <c r="E51" s="377"/>
      <c r="F51" s="377"/>
      <c r="G51" s="377"/>
      <c r="I51" s="377" t="s">
        <v>110</v>
      </c>
      <c r="J51" s="377"/>
      <c r="K51" s="377"/>
      <c r="L51" s="377"/>
      <c r="N51" s="377" t="s">
        <v>109</v>
      </c>
      <c r="O51" s="377"/>
      <c r="P51" s="377"/>
      <c r="Q51" s="377"/>
    </row>
    <row r="52" spans="3:17" ht="56">
      <c r="D52" s="103" t="s">
        <v>31</v>
      </c>
      <c r="E52" s="103" t="s">
        <v>34</v>
      </c>
      <c r="F52" s="103" t="s">
        <v>32</v>
      </c>
      <c r="G52" s="103" t="s">
        <v>33</v>
      </c>
      <c r="I52" s="103" t="s">
        <v>31</v>
      </c>
      <c r="J52" s="103" t="s">
        <v>34</v>
      </c>
      <c r="K52" s="103" t="s">
        <v>32</v>
      </c>
      <c r="L52" s="103" t="s">
        <v>33</v>
      </c>
      <c r="N52" s="103" t="s">
        <v>31</v>
      </c>
      <c r="O52" s="103" t="s">
        <v>34</v>
      </c>
      <c r="P52" s="103" t="s">
        <v>32</v>
      </c>
      <c r="Q52" s="103" t="s">
        <v>33</v>
      </c>
    </row>
    <row r="53" spans="3:17">
      <c r="C53" s="40" t="s">
        <v>103</v>
      </c>
      <c r="D53" s="201">
        <f>D28</f>
        <v>12.7325</v>
      </c>
      <c r="E53" s="201">
        <f t="shared" ref="E53:G53" si="0">E28</f>
        <v>16.5581</v>
      </c>
      <c r="F53" s="201">
        <f t="shared" si="0"/>
        <v>16.5641</v>
      </c>
      <c r="G53" s="201">
        <f t="shared" si="0"/>
        <v>54.145200000000003</v>
      </c>
      <c r="I53" s="201">
        <f>I28</f>
        <v>17.647400000000001</v>
      </c>
      <c r="J53" s="201">
        <f t="shared" ref="J53:L53" si="1">J28</f>
        <v>15.1463</v>
      </c>
      <c r="K53" s="201">
        <f t="shared" si="1"/>
        <v>19.001999999999999</v>
      </c>
      <c r="L53" s="201">
        <f t="shared" si="1"/>
        <v>48.2044</v>
      </c>
      <c r="N53" s="201">
        <f>N28</f>
        <v>34.005000000000003</v>
      </c>
      <c r="O53" s="201">
        <f t="shared" ref="O53:Q53" si="2">O28</f>
        <v>41.222299999999997</v>
      </c>
      <c r="P53" s="201">
        <f t="shared" si="2"/>
        <v>8.5562000000000005</v>
      </c>
      <c r="Q53" s="201">
        <f t="shared" si="2"/>
        <v>16.2164</v>
      </c>
    </row>
    <row r="54" spans="3:17">
      <c r="C54" s="202" t="s">
        <v>3</v>
      </c>
      <c r="D54" s="1">
        <f>D36</f>
        <v>12.239100000000001</v>
      </c>
      <c r="E54" s="1">
        <f t="shared" ref="E54:G54" si="3">E36</f>
        <v>23.383400000000002</v>
      </c>
      <c r="F54" s="1">
        <f t="shared" si="3"/>
        <v>8.5030000000000001</v>
      </c>
      <c r="G54" s="1">
        <f t="shared" si="3"/>
        <v>55.874499999999998</v>
      </c>
      <c r="I54" s="1">
        <f>I36</f>
        <v>16.092099999999999</v>
      </c>
      <c r="J54" s="1">
        <f t="shared" ref="J54:L54" si="4">J36</f>
        <v>20.358499999999999</v>
      </c>
      <c r="K54" s="1">
        <f t="shared" si="4"/>
        <v>11.2242</v>
      </c>
      <c r="L54" s="1">
        <f t="shared" si="4"/>
        <v>52.325200000000002</v>
      </c>
      <c r="N54" s="1">
        <f>N36</f>
        <v>26.747</v>
      </c>
      <c r="O54" s="1">
        <f t="shared" ref="O54:Q54" si="5">O36</f>
        <v>53.637300000000003</v>
      </c>
      <c r="P54" s="1">
        <f t="shared" si="5"/>
        <v>4.4888000000000003</v>
      </c>
      <c r="Q54" s="1">
        <f t="shared" si="5"/>
        <v>15.126899999999999</v>
      </c>
    </row>
    <row r="55" spans="3:17">
      <c r="C55" s="202" t="s">
        <v>4</v>
      </c>
      <c r="D55" s="1">
        <f>D44</f>
        <v>12.9809</v>
      </c>
      <c r="E55" s="1">
        <f t="shared" ref="E55:G55" si="6">E44</f>
        <v>13.122400000000001</v>
      </c>
      <c r="F55" s="1">
        <f t="shared" si="6"/>
        <v>20.6219</v>
      </c>
      <c r="G55" s="1">
        <f t="shared" si="6"/>
        <v>53.274700000000003</v>
      </c>
      <c r="I55" s="1">
        <f>I44</f>
        <v>18.6784</v>
      </c>
      <c r="J55" s="1">
        <f t="shared" ref="J55:L55" si="7">J44</f>
        <v>11.6907</v>
      </c>
      <c r="K55" s="1">
        <f t="shared" si="7"/>
        <v>24.1584</v>
      </c>
      <c r="L55" s="1">
        <f t="shared" si="7"/>
        <v>45.4724</v>
      </c>
      <c r="N55" s="1">
        <f>N44</f>
        <v>40.074800000000003</v>
      </c>
      <c r="O55" s="1">
        <f t="shared" ref="O55:Q55" si="8">O44</f>
        <v>30.8398</v>
      </c>
      <c r="P55" s="1">
        <f t="shared" si="8"/>
        <v>11.957800000000001</v>
      </c>
      <c r="Q55" s="1">
        <f t="shared" si="8"/>
        <v>17.127600000000001</v>
      </c>
    </row>
    <row r="56" spans="3:17">
      <c r="C56" s="40" t="s">
        <v>104</v>
      </c>
      <c r="D56" s="201">
        <f>D29</f>
        <v>11.1793</v>
      </c>
      <c r="E56" s="201">
        <f t="shared" ref="E56:G56" si="9">E29</f>
        <v>4.9015000000000004</v>
      </c>
      <c r="F56" s="201">
        <f t="shared" si="9"/>
        <v>32.3626</v>
      </c>
      <c r="G56" s="201">
        <f t="shared" si="9"/>
        <v>51.556600000000003</v>
      </c>
      <c r="I56" s="1">
        <f>I29</f>
        <v>13.8643</v>
      </c>
      <c r="J56" s="1">
        <f t="shared" ref="J56:L56" si="10">J29</f>
        <v>8.0924999999999994</v>
      </c>
      <c r="K56" s="1">
        <f t="shared" si="10"/>
        <v>31.7605</v>
      </c>
      <c r="L56" s="1">
        <f t="shared" si="10"/>
        <v>46.282699999999998</v>
      </c>
      <c r="N56" s="1">
        <f>N29</f>
        <v>34.435600000000001</v>
      </c>
      <c r="O56" s="1">
        <f t="shared" ref="O56:Q56" si="11">O29</f>
        <v>36.021700000000003</v>
      </c>
      <c r="P56" s="1">
        <f t="shared" si="11"/>
        <v>10.938800000000001</v>
      </c>
      <c r="Q56" s="1">
        <f t="shared" si="11"/>
        <v>18.603899999999999</v>
      </c>
    </row>
    <row r="57" spans="3:17">
      <c r="C57" s="202" t="s">
        <v>3</v>
      </c>
      <c r="D57" s="1">
        <f>D37</f>
        <v>14.728300000000001</v>
      </c>
      <c r="E57" s="1">
        <f t="shared" ref="E57:G57" si="12">E37</f>
        <v>7.6548999999999996</v>
      </c>
      <c r="F57" s="1">
        <f t="shared" si="12"/>
        <v>21.813400000000001</v>
      </c>
      <c r="G57" s="1">
        <f t="shared" si="12"/>
        <v>55.8033</v>
      </c>
      <c r="I57" s="1">
        <f>I37</f>
        <v>12.7018</v>
      </c>
      <c r="J57" s="1">
        <f t="shared" ref="J57:L57" si="13">J37</f>
        <v>12.3131</v>
      </c>
      <c r="K57" s="1">
        <f t="shared" si="13"/>
        <v>20.753</v>
      </c>
      <c r="L57" s="1">
        <f t="shared" si="13"/>
        <v>54.232100000000003</v>
      </c>
      <c r="N57" s="1">
        <f>N37</f>
        <v>29.087800000000001</v>
      </c>
      <c r="O57" s="1">
        <f t="shared" ref="O57:Q57" si="14">O37</f>
        <v>47.687100000000001</v>
      </c>
      <c r="P57" s="1">
        <f t="shared" si="14"/>
        <v>5.5362999999999998</v>
      </c>
      <c r="Q57" s="1">
        <f t="shared" si="14"/>
        <v>17.6889</v>
      </c>
    </row>
    <row r="58" spans="3:17">
      <c r="C58" s="202" t="s">
        <v>4</v>
      </c>
      <c r="D58" s="1">
        <f>D45</f>
        <v>8.3373000000000008</v>
      </c>
      <c r="E58" s="1">
        <f t="shared" ref="E58:G58" si="15">E45</f>
        <v>2.6964000000000001</v>
      </c>
      <c r="F58" s="1">
        <f t="shared" si="15"/>
        <v>40.810499999999998</v>
      </c>
      <c r="G58" s="1">
        <f t="shared" si="15"/>
        <v>48.155799999999999</v>
      </c>
      <c r="I58" s="1">
        <f>I45</f>
        <v>15.2859</v>
      </c>
      <c r="J58" s="1">
        <f t="shared" ref="J58:L58" si="16">J45</f>
        <v>2.9310999999999998</v>
      </c>
      <c r="K58" s="1">
        <f t="shared" si="16"/>
        <v>45.221499999999999</v>
      </c>
      <c r="L58" s="1">
        <f t="shared" si="16"/>
        <v>36.561500000000002</v>
      </c>
      <c r="N58" s="1">
        <f>N45</f>
        <v>41.045499999999997</v>
      </c>
      <c r="O58" s="1">
        <f t="shared" ref="O58:Q58" si="17">O45</f>
        <v>21.6035</v>
      </c>
      <c r="P58" s="1">
        <f t="shared" si="17"/>
        <v>17.616099999999999</v>
      </c>
      <c r="Q58" s="1">
        <f t="shared" si="17"/>
        <v>19.7349</v>
      </c>
    </row>
    <row r="59" spans="3:17">
      <c r="C59" s="40" t="s">
        <v>105</v>
      </c>
      <c r="D59" s="201">
        <f>D30</f>
        <v>7.3891</v>
      </c>
      <c r="E59" s="201">
        <f t="shared" ref="E59:G59" si="18">E30</f>
        <v>2.0442999999999998</v>
      </c>
      <c r="F59" s="201">
        <f t="shared" si="18"/>
        <v>38.137999999999998</v>
      </c>
      <c r="G59" s="201">
        <f t="shared" si="18"/>
        <v>52.428699999999999</v>
      </c>
      <c r="I59" s="1">
        <f>I30</f>
        <v>7.4947999999999997</v>
      </c>
      <c r="J59" s="1">
        <f t="shared" ref="J59:L59" si="19">J30</f>
        <v>3.5344000000000002</v>
      </c>
      <c r="K59" s="1">
        <f t="shared" si="19"/>
        <v>35.294899999999998</v>
      </c>
      <c r="L59" s="1">
        <f t="shared" si="19"/>
        <v>53.675899999999999</v>
      </c>
      <c r="N59" s="1">
        <f>N30</f>
        <v>29.346800000000002</v>
      </c>
      <c r="O59" s="1">
        <f t="shared" ref="O59:Q59" si="20">O30</f>
        <v>27.7651</v>
      </c>
      <c r="P59" s="1">
        <f t="shared" si="20"/>
        <v>18.2896</v>
      </c>
      <c r="Q59" s="1">
        <f t="shared" si="20"/>
        <v>24.598500000000001</v>
      </c>
    </row>
    <row r="60" spans="3:17">
      <c r="C60" s="202" t="s">
        <v>3</v>
      </c>
      <c r="D60" s="1">
        <f>D38</f>
        <v>8.4635999999999996</v>
      </c>
      <c r="E60" s="1">
        <f t="shared" ref="E60:G60" si="21">E38</f>
        <v>2.9716</v>
      </c>
      <c r="F60" s="1">
        <f t="shared" si="21"/>
        <v>30.892199999999999</v>
      </c>
      <c r="G60" s="1">
        <f t="shared" si="21"/>
        <v>57.672699999999999</v>
      </c>
      <c r="I60" s="1">
        <f>I38</f>
        <v>9.0006000000000004</v>
      </c>
      <c r="J60" s="1">
        <f t="shared" ref="J60:L60" si="22">J38</f>
        <v>4.7919</v>
      </c>
      <c r="K60" s="1">
        <f t="shared" si="22"/>
        <v>23.989599999999999</v>
      </c>
      <c r="L60" s="1">
        <f t="shared" si="22"/>
        <v>62.217799999999997</v>
      </c>
      <c r="N60" s="1">
        <f>N38</f>
        <v>25.770600000000002</v>
      </c>
      <c r="O60" s="1">
        <f t="shared" ref="O60:Q60" si="23">O38</f>
        <v>36.1922</v>
      </c>
      <c r="P60" s="1">
        <f t="shared" si="23"/>
        <v>11.4084</v>
      </c>
      <c r="Q60" s="1">
        <f t="shared" si="23"/>
        <v>26.628699999999998</v>
      </c>
    </row>
    <row r="61" spans="3:17">
      <c r="C61" s="202" t="s">
        <v>4</v>
      </c>
      <c r="D61" s="1">
        <f>D46</f>
        <v>6.0585000000000004</v>
      </c>
      <c r="E61" s="1">
        <f t="shared" ref="E61:G61" si="24">E46</f>
        <v>0.89590000000000003</v>
      </c>
      <c r="F61" s="1">
        <f t="shared" si="24"/>
        <v>47.110900000000001</v>
      </c>
      <c r="G61" s="1">
        <f t="shared" si="24"/>
        <v>45.934800000000003</v>
      </c>
      <c r="I61" s="1">
        <f>I46</f>
        <v>5.0857999999999999</v>
      </c>
      <c r="J61" s="1">
        <f t="shared" ref="J61:L61" si="25">J46</f>
        <v>1.5226</v>
      </c>
      <c r="K61" s="1">
        <f t="shared" si="25"/>
        <v>53.381</v>
      </c>
      <c r="L61" s="1">
        <f t="shared" si="25"/>
        <v>40.010599999999997</v>
      </c>
      <c r="N61" s="1">
        <f>N46</f>
        <v>35.982900000000001</v>
      </c>
      <c r="O61" s="1">
        <f t="shared" ref="O61:Q61" si="26">O46</f>
        <v>12.127599999999999</v>
      </c>
      <c r="P61" s="1">
        <f t="shared" si="26"/>
        <v>31.058399999999999</v>
      </c>
      <c r="Q61" s="1">
        <f t="shared" si="26"/>
        <v>20.831099999999999</v>
      </c>
    </row>
    <row r="62" spans="3:17">
      <c r="C62" s="40" t="s">
        <v>106</v>
      </c>
      <c r="D62" s="201">
        <f>D31</f>
        <v>1.7942</v>
      </c>
      <c r="E62" s="201">
        <f t="shared" ref="E62:G62" si="27">E31</f>
        <v>0.38969999999999999</v>
      </c>
      <c r="F62" s="201">
        <f t="shared" si="27"/>
        <v>39.421399999999998</v>
      </c>
      <c r="G62" s="201">
        <f t="shared" si="27"/>
        <v>58.3947</v>
      </c>
      <c r="I62" s="1">
        <f>I31</f>
        <v>1.5446</v>
      </c>
      <c r="J62" s="1">
        <f t="shared" ref="J62:L62" si="28">J31</f>
        <v>0.28699999999999998</v>
      </c>
      <c r="K62" s="1">
        <f t="shared" si="28"/>
        <v>43.227699999999999</v>
      </c>
      <c r="L62" s="1">
        <f t="shared" si="28"/>
        <v>54.9407</v>
      </c>
      <c r="N62" s="1">
        <f>N31</f>
        <v>18.8994</v>
      </c>
      <c r="O62" s="1">
        <f t="shared" ref="O62:Q62" si="29">O31</f>
        <v>17.824300000000001</v>
      </c>
      <c r="P62" s="1">
        <f t="shared" si="29"/>
        <v>27.848199999999999</v>
      </c>
      <c r="Q62" s="1">
        <f t="shared" si="29"/>
        <v>35.427999999999997</v>
      </c>
    </row>
    <row r="63" spans="3:17">
      <c r="C63" s="202" t="s">
        <v>3</v>
      </c>
      <c r="D63" s="1">
        <f>D39</f>
        <v>2.6002999999999998</v>
      </c>
      <c r="E63" s="1">
        <f t="shared" ref="E63:G63" si="30">E39</f>
        <v>0.59719999999999995</v>
      </c>
      <c r="F63" s="1">
        <f t="shared" si="30"/>
        <v>33.696899999999999</v>
      </c>
      <c r="G63" s="1">
        <f t="shared" si="30"/>
        <v>63.105499999999999</v>
      </c>
      <c r="I63" s="1">
        <f>I39</f>
        <v>1.8555999999999999</v>
      </c>
      <c r="J63" s="1">
        <f t="shared" ref="J63:L63" si="31">J39</f>
        <v>0.40439999999999998</v>
      </c>
      <c r="K63" s="1">
        <f t="shared" si="31"/>
        <v>33.317100000000003</v>
      </c>
      <c r="L63" s="1">
        <f t="shared" si="31"/>
        <v>64.422799999999995</v>
      </c>
      <c r="N63" s="1">
        <f>N39</f>
        <v>19.886800000000001</v>
      </c>
      <c r="O63" s="1">
        <f t="shared" ref="O63:Q63" si="32">O39</f>
        <v>22.998899999999999</v>
      </c>
      <c r="P63" s="1">
        <f t="shared" si="32"/>
        <v>19.2881</v>
      </c>
      <c r="Q63" s="1">
        <f t="shared" si="32"/>
        <v>37.8262</v>
      </c>
    </row>
    <row r="64" spans="3:17">
      <c r="C64" s="202" t="s">
        <v>4</v>
      </c>
      <c r="D64" s="1">
        <f>D48</f>
        <v>0.20449999999999999</v>
      </c>
      <c r="E64" s="1">
        <f t="shared" ref="E64:G64" si="33">E48</f>
        <v>0</v>
      </c>
      <c r="F64" s="1">
        <f t="shared" si="33"/>
        <v>52.342700000000001</v>
      </c>
      <c r="G64" s="1">
        <f t="shared" si="33"/>
        <v>47.452800000000003</v>
      </c>
      <c r="I64" s="1">
        <f>I48</f>
        <v>0</v>
      </c>
      <c r="J64" s="1">
        <f t="shared" ref="J64:L64" si="34">J48</f>
        <v>0</v>
      </c>
      <c r="K64" s="1">
        <f t="shared" si="34"/>
        <v>53.4617</v>
      </c>
      <c r="L64" s="1">
        <f t="shared" si="34"/>
        <v>46.5383</v>
      </c>
      <c r="N64" s="1">
        <f>N48</f>
        <v>2.0931000000000002</v>
      </c>
      <c r="O64" s="1">
        <f t="shared" ref="O64:Q64" si="35">O48</f>
        <v>0.70420000000000005</v>
      </c>
      <c r="P64" s="1">
        <f t="shared" si="35"/>
        <v>62.134700000000002</v>
      </c>
      <c r="Q64" s="1">
        <f t="shared" si="35"/>
        <v>35.067999999999998</v>
      </c>
    </row>
    <row r="65" spans="2:19">
      <c r="C65" s="40" t="s">
        <v>107</v>
      </c>
      <c r="D65" s="201">
        <f>D32</f>
        <v>6.7299999999999999E-2</v>
      </c>
      <c r="E65" s="201">
        <f t="shared" ref="E65:G65" si="36">E32</f>
        <v>5.3900000000000003E-2</v>
      </c>
      <c r="F65" s="201">
        <f t="shared" si="36"/>
        <v>46.398200000000003</v>
      </c>
      <c r="G65" s="201">
        <f t="shared" si="36"/>
        <v>53.480699999999999</v>
      </c>
      <c r="I65" s="1">
        <f>I32</f>
        <v>0</v>
      </c>
      <c r="J65" s="1">
        <f t="shared" ref="J65:L65" si="37">J32</f>
        <v>0</v>
      </c>
      <c r="K65" s="1">
        <f t="shared" si="37"/>
        <v>45.8765</v>
      </c>
      <c r="L65" s="1">
        <f t="shared" si="37"/>
        <v>54.1235</v>
      </c>
      <c r="N65" s="1">
        <f>N32</f>
        <v>3.6688000000000001</v>
      </c>
      <c r="O65" s="1">
        <f t="shared" ref="O65:Q65" si="38">O32</f>
        <v>2.3449</v>
      </c>
      <c r="P65" s="1">
        <f t="shared" si="38"/>
        <v>45.463000000000001</v>
      </c>
      <c r="Q65" s="1">
        <f t="shared" si="38"/>
        <v>48.523200000000003</v>
      </c>
    </row>
    <row r="66" spans="2:19">
      <c r="C66" s="202" t="s">
        <v>3</v>
      </c>
      <c r="D66" s="1">
        <f>D40</f>
        <v>6.7299999999999999E-2</v>
      </c>
      <c r="E66" s="1">
        <f t="shared" ref="E66:G66" si="39">E40</f>
        <v>8.0299999999999996E-2</v>
      </c>
      <c r="F66" s="1">
        <f t="shared" si="39"/>
        <v>43.482300000000002</v>
      </c>
      <c r="G66" s="1">
        <f t="shared" si="39"/>
        <v>56.437399999999997</v>
      </c>
      <c r="I66" s="1">
        <f>I40</f>
        <v>0</v>
      </c>
      <c r="J66" s="1">
        <f t="shared" ref="J66:L66" si="40">J40</f>
        <v>0</v>
      </c>
      <c r="K66" s="1">
        <f t="shared" si="40"/>
        <v>42.444299999999998</v>
      </c>
      <c r="L66" s="1">
        <f t="shared" si="40"/>
        <v>57.555700000000002</v>
      </c>
      <c r="N66" s="1">
        <f>N40</f>
        <v>4.3425000000000002</v>
      </c>
      <c r="O66" s="1">
        <f t="shared" ref="O66:Q66" si="41">O40</f>
        <v>3.0461999999999998</v>
      </c>
      <c r="P66" s="1">
        <f t="shared" si="41"/>
        <v>38.336100000000002</v>
      </c>
      <c r="Q66" s="1">
        <f t="shared" si="41"/>
        <v>54.275199999999998</v>
      </c>
    </row>
    <row r="67" spans="2:19">
      <c r="C67" s="202" t="s">
        <v>4</v>
      </c>
      <c r="D67" s="1">
        <f>D48</f>
        <v>0.20449999999999999</v>
      </c>
      <c r="E67" s="1">
        <f t="shared" ref="E67:G67" si="42">E48</f>
        <v>0</v>
      </c>
      <c r="F67" s="1">
        <f t="shared" si="42"/>
        <v>52.342700000000001</v>
      </c>
      <c r="G67" s="1">
        <f t="shared" si="42"/>
        <v>47.452800000000003</v>
      </c>
      <c r="I67" s="1">
        <f>I48</f>
        <v>0</v>
      </c>
      <c r="J67" s="1">
        <f t="shared" ref="J67:L67" si="43">J48</f>
        <v>0</v>
      </c>
      <c r="K67" s="1">
        <f t="shared" si="43"/>
        <v>53.4617</v>
      </c>
      <c r="L67" s="1">
        <f t="shared" si="43"/>
        <v>46.5383</v>
      </c>
      <c r="N67" s="1">
        <f>N48</f>
        <v>2.0931000000000002</v>
      </c>
      <c r="O67" s="1">
        <f t="shared" ref="O67:Q67" si="44">O48</f>
        <v>0.70420000000000005</v>
      </c>
      <c r="P67" s="1">
        <f t="shared" si="44"/>
        <v>62.134700000000002</v>
      </c>
      <c r="Q67" s="1">
        <f t="shared" si="44"/>
        <v>35.067999999999998</v>
      </c>
    </row>
    <row r="70" spans="2:19">
      <c r="B70" s="40" t="s">
        <v>159</v>
      </c>
      <c r="C70" s="40" t="s">
        <v>164</v>
      </c>
    </row>
    <row r="71" spans="2:19">
      <c r="D71" s="378" t="s">
        <v>108</v>
      </c>
      <c r="E71" s="378"/>
      <c r="F71" s="378"/>
      <c r="G71" s="378"/>
      <c r="H71" s="378"/>
      <c r="I71" s="378"/>
      <c r="N71" s="40" t="s">
        <v>135</v>
      </c>
    </row>
    <row r="72" spans="2:19" ht="56">
      <c r="C72" s="28"/>
      <c r="D72" s="177" t="s">
        <v>31</v>
      </c>
      <c r="E72" s="177" t="s">
        <v>34</v>
      </c>
      <c r="F72" s="177" t="s">
        <v>32</v>
      </c>
      <c r="G72" s="177" t="s">
        <v>33</v>
      </c>
      <c r="H72" s="177" t="s">
        <v>40</v>
      </c>
      <c r="I72" s="104" t="s">
        <v>35</v>
      </c>
      <c r="J72" s="104" t="s">
        <v>111</v>
      </c>
      <c r="N72" s="381" t="s">
        <v>18</v>
      </c>
      <c r="O72" s="381" t="s">
        <v>44</v>
      </c>
      <c r="P72" s="375" t="s">
        <v>31</v>
      </c>
      <c r="Q72" s="375"/>
      <c r="R72" s="375" t="s">
        <v>34</v>
      </c>
      <c r="S72" s="375"/>
    </row>
    <row r="73" spans="2:19">
      <c r="C73" s="241" t="s">
        <v>103</v>
      </c>
      <c r="D73" s="242">
        <v>12.7325</v>
      </c>
      <c r="E73" s="242">
        <v>16.5581</v>
      </c>
      <c r="F73" s="242">
        <v>16.5641</v>
      </c>
      <c r="G73" s="242">
        <v>54.145200000000003</v>
      </c>
      <c r="H73" s="247">
        <v>100</v>
      </c>
      <c r="I73" s="201">
        <f t="shared" ref="I73:I87" si="45">D73+E73</f>
        <v>29.290599999999998</v>
      </c>
      <c r="J73" s="201">
        <f t="shared" ref="J73:J87" si="46">E73+F73</f>
        <v>33.122199999999999</v>
      </c>
      <c r="K73" s="67">
        <f t="shared" ref="K73:K83" si="47">D73/I73</f>
        <v>0.43469577270523652</v>
      </c>
      <c r="N73" s="381"/>
      <c r="O73" s="381"/>
      <c r="P73" s="252" t="s">
        <v>133</v>
      </c>
      <c r="Q73" s="252" t="s">
        <v>134</v>
      </c>
      <c r="R73" s="252" t="s">
        <v>133</v>
      </c>
      <c r="S73" s="252" t="s">
        <v>134</v>
      </c>
    </row>
    <row r="74" spans="2:19">
      <c r="C74" s="245" t="s">
        <v>3</v>
      </c>
      <c r="D74" s="246">
        <v>12.239100000000001</v>
      </c>
      <c r="E74" s="246">
        <v>23.383400000000002</v>
      </c>
      <c r="F74" s="246">
        <v>8.5030000000000001</v>
      </c>
      <c r="G74" s="246">
        <v>55.874499999999998</v>
      </c>
      <c r="H74" s="250">
        <v>100</v>
      </c>
      <c r="I74" s="1">
        <f t="shared" si="45"/>
        <v>35.622500000000002</v>
      </c>
      <c r="J74" s="1">
        <f t="shared" si="46"/>
        <v>31.886400000000002</v>
      </c>
      <c r="K74" s="67">
        <f t="shared" si="47"/>
        <v>0.34357779493297774</v>
      </c>
      <c r="N74" s="376" t="s">
        <v>2</v>
      </c>
      <c r="O74" s="3" t="s">
        <v>3</v>
      </c>
      <c r="P74" s="5">
        <v>65.530100000000004</v>
      </c>
      <c r="Q74" s="5">
        <v>41.521599999999999</v>
      </c>
      <c r="R74" s="5">
        <v>39.661700000000003</v>
      </c>
      <c r="S74" s="5">
        <v>10.508900000000001</v>
      </c>
    </row>
    <row r="75" spans="2:19" ht="15" customHeight="1">
      <c r="C75" s="243" t="s">
        <v>4</v>
      </c>
      <c r="D75" s="59">
        <v>12.9809</v>
      </c>
      <c r="E75" s="59">
        <v>13.122400000000001</v>
      </c>
      <c r="F75" s="59">
        <v>20.6219</v>
      </c>
      <c r="G75" s="59">
        <v>53.274700000000003</v>
      </c>
      <c r="H75" s="248">
        <v>100</v>
      </c>
      <c r="I75" s="1">
        <f t="shared" si="45"/>
        <v>26.103300000000001</v>
      </c>
      <c r="J75" s="1">
        <f t="shared" si="46"/>
        <v>33.744300000000003</v>
      </c>
      <c r="K75" s="67">
        <f t="shared" si="47"/>
        <v>0.49728961472304267</v>
      </c>
      <c r="N75" s="376"/>
      <c r="O75" s="3" t="s">
        <v>4</v>
      </c>
      <c r="P75" s="5">
        <v>49.360799999999998</v>
      </c>
      <c r="Q75" s="5">
        <v>62.147500000000001</v>
      </c>
      <c r="R75" s="5">
        <v>25.100899999999999</v>
      </c>
      <c r="S75" s="5">
        <v>24.6782</v>
      </c>
    </row>
    <row r="76" spans="2:19">
      <c r="C76" s="241" t="s">
        <v>104</v>
      </c>
      <c r="D76" s="242">
        <v>11.1793</v>
      </c>
      <c r="E76" s="242">
        <v>4.9015000000000004</v>
      </c>
      <c r="F76" s="242">
        <v>32.3626</v>
      </c>
      <c r="G76" s="242">
        <v>51.556600000000003</v>
      </c>
      <c r="H76" s="247">
        <v>100</v>
      </c>
      <c r="I76" s="201">
        <f t="shared" si="45"/>
        <v>16.0808</v>
      </c>
      <c r="J76" s="201">
        <f t="shared" si="46"/>
        <v>37.264099999999999</v>
      </c>
      <c r="K76" s="67">
        <f t="shared" si="47"/>
        <v>0.69519551266106161</v>
      </c>
      <c r="N76" s="376"/>
      <c r="O76" s="3" t="s">
        <v>6</v>
      </c>
      <c r="P76" s="5">
        <v>57.872500000000002</v>
      </c>
      <c r="Q76" s="5">
        <v>51.2898</v>
      </c>
      <c r="R76" s="5">
        <v>33.372300000000003</v>
      </c>
      <c r="S76" s="5">
        <v>16.629200000000001</v>
      </c>
    </row>
    <row r="77" spans="2:19">
      <c r="C77" s="245" t="s">
        <v>3</v>
      </c>
      <c r="D77" s="246">
        <v>14.728300000000001</v>
      </c>
      <c r="E77" s="246">
        <v>7.6548999999999996</v>
      </c>
      <c r="F77" s="246">
        <v>21.813400000000001</v>
      </c>
      <c r="G77" s="246">
        <v>55.8033</v>
      </c>
      <c r="H77" s="250">
        <v>100</v>
      </c>
      <c r="I77" s="1">
        <f t="shared" si="45"/>
        <v>22.383200000000002</v>
      </c>
      <c r="J77" s="1">
        <f t="shared" si="46"/>
        <v>29.468299999999999</v>
      </c>
      <c r="K77" s="67">
        <f t="shared" si="47"/>
        <v>0.65800689803066581</v>
      </c>
      <c r="N77" s="379" t="s">
        <v>7</v>
      </c>
      <c r="O77" s="6" t="s">
        <v>3</v>
      </c>
      <c r="P77" s="8">
        <v>62.261400000000002</v>
      </c>
      <c r="Q77" s="8">
        <v>33.568399999999997</v>
      </c>
      <c r="R77" s="8">
        <v>46.710999999999999</v>
      </c>
      <c r="S77" s="8">
        <v>3.3738999999999999</v>
      </c>
    </row>
    <row r="78" spans="2:19">
      <c r="C78" s="243" t="s">
        <v>4</v>
      </c>
      <c r="D78" s="59">
        <v>8.3373000000000008</v>
      </c>
      <c r="E78" s="59">
        <v>2.6964000000000001</v>
      </c>
      <c r="F78" s="59">
        <v>40.810499999999998</v>
      </c>
      <c r="G78" s="59">
        <v>48.155799999999999</v>
      </c>
      <c r="H78" s="248">
        <v>100</v>
      </c>
      <c r="I78" s="1">
        <f t="shared" si="45"/>
        <v>11.033700000000001</v>
      </c>
      <c r="J78" s="1">
        <f t="shared" si="46"/>
        <v>43.506899999999995</v>
      </c>
      <c r="K78" s="67">
        <f t="shared" si="47"/>
        <v>0.75562141439408359</v>
      </c>
      <c r="N78" s="379"/>
      <c r="O78" s="6" t="s">
        <v>4</v>
      </c>
      <c r="P78" s="8">
        <v>53.979100000000003</v>
      </c>
      <c r="Q78" s="8">
        <v>46.898899999999998</v>
      </c>
      <c r="R78" s="8">
        <v>32.454099999999997</v>
      </c>
      <c r="S78" s="8">
        <v>12.3316</v>
      </c>
    </row>
    <row r="79" spans="2:19">
      <c r="C79" s="241" t="s">
        <v>105</v>
      </c>
      <c r="D79" s="242">
        <v>7.3891</v>
      </c>
      <c r="E79" s="242">
        <v>2.0442999999999998</v>
      </c>
      <c r="F79" s="242">
        <v>38.137999999999998</v>
      </c>
      <c r="G79" s="242">
        <v>52.428699999999999</v>
      </c>
      <c r="H79" s="247">
        <v>100</v>
      </c>
      <c r="I79" s="201">
        <f t="shared" si="45"/>
        <v>9.4333999999999989</v>
      </c>
      <c r="J79" s="201">
        <f t="shared" si="46"/>
        <v>40.182299999999998</v>
      </c>
      <c r="K79" s="67">
        <f t="shared" si="47"/>
        <v>0.78329128416053606</v>
      </c>
      <c r="N79" s="379"/>
      <c r="O79" s="6" t="s">
        <v>6</v>
      </c>
      <c r="P79" s="8">
        <v>58.128900000000002</v>
      </c>
      <c r="Q79" s="8">
        <v>40.219799999999999</v>
      </c>
      <c r="R79" s="8">
        <v>42.113799999999998</v>
      </c>
      <c r="S79" s="8">
        <v>6.2622999999999998</v>
      </c>
    </row>
    <row r="80" spans="2:19">
      <c r="C80" s="245" t="s">
        <v>3</v>
      </c>
      <c r="D80" s="246">
        <v>8.4635999999999996</v>
      </c>
      <c r="E80" s="246">
        <v>2.9716</v>
      </c>
      <c r="F80" s="246">
        <v>30.892199999999999</v>
      </c>
      <c r="G80" s="246">
        <v>57.672699999999999</v>
      </c>
      <c r="H80" s="250">
        <v>100</v>
      </c>
      <c r="I80" s="1">
        <f t="shared" si="45"/>
        <v>11.4352</v>
      </c>
      <c r="J80" s="1">
        <f t="shared" si="46"/>
        <v>33.863799999999998</v>
      </c>
      <c r="K80" s="67">
        <f t="shared" si="47"/>
        <v>0.74013572128165661</v>
      </c>
      <c r="N80" s="380" t="s">
        <v>8</v>
      </c>
      <c r="O80" s="9" t="s">
        <v>3</v>
      </c>
      <c r="P80" s="11">
        <v>66.834999999999994</v>
      </c>
      <c r="Q80" s="11">
        <v>29.908999999999999</v>
      </c>
      <c r="R80" s="11">
        <v>47.9236</v>
      </c>
      <c r="S80" s="11">
        <v>8.0678999999999998</v>
      </c>
    </row>
    <row r="81" spans="2:19">
      <c r="C81" s="243" t="s">
        <v>4</v>
      </c>
      <c r="D81" s="59">
        <v>6.0585000000000004</v>
      </c>
      <c r="E81" s="59">
        <v>0.89590000000000003</v>
      </c>
      <c r="F81" s="59">
        <v>47.110900000000001</v>
      </c>
      <c r="G81" s="59">
        <v>45.934800000000003</v>
      </c>
      <c r="H81" s="248">
        <v>100</v>
      </c>
      <c r="I81" s="1">
        <f t="shared" si="45"/>
        <v>6.9544000000000006</v>
      </c>
      <c r="J81" s="1">
        <f t="shared" si="46"/>
        <v>48.006799999999998</v>
      </c>
      <c r="K81" s="67">
        <f t="shared" si="47"/>
        <v>0.87117508340043714</v>
      </c>
      <c r="N81" s="380"/>
      <c r="O81" s="9" t="s">
        <v>4</v>
      </c>
      <c r="P81" s="11">
        <v>51.904800000000002</v>
      </c>
      <c r="Q81" s="11">
        <v>53.673699999999997</v>
      </c>
      <c r="R81" s="11">
        <v>33.359499999999997</v>
      </c>
      <c r="S81" s="11">
        <v>21.311499999999999</v>
      </c>
    </row>
    <row r="82" spans="2:19">
      <c r="C82" s="241" t="s">
        <v>106</v>
      </c>
      <c r="D82" s="242">
        <v>1.7942</v>
      </c>
      <c r="E82" s="242">
        <v>0.38969999999999999</v>
      </c>
      <c r="F82" s="242">
        <v>39.421399999999998</v>
      </c>
      <c r="G82" s="242">
        <v>58.3947</v>
      </c>
      <c r="H82" s="247">
        <v>100</v>
      </c>
      <c r="I82" s="201">
        <f t="shared" si="45"/>
        <v>2.1839</v>
      </c>
      <c r="J82" s="201">
        <f t="shared" si="46"/>
        <v>39.811099999999996</v>
      </c>
      <c r="K82" s="67">
        <f t="shared" si="47"/>
        <v>0.82155776363386601</v>
      </c>
      <c r="N82" s="380"/>
      <c r="O82" s="9" t="s">
        <v>6</v>
      </c>
      <c r="P82" s="11">
        <v>59.754600000000003</v>
      </c>
      <c r="Q82" s="11">
        <v>41.178899999999999</v>
      </c>
      <c r="R82" s="11">
        <v>44.281999999999996</v>
      </c>
      <c r="S82" s="11">
        <v>11.379300000000001</v>
      </c>
    </row>
    <row r="83" spans="2:19">
      <c r="C83" s="245" t="s">
        <v>3</v>
      </c>
      <c r="D83" s="246">
        <v>2.6002999999999998</v>
      </c>
      <c r="E83" s="246">
        <v>0.59719999999999995</v>
      </c>
      <c r="F83" s="246">
        <v>33.696899999999999</v>
      </c>
      <c r="G83" s="246">
        <v>63.105499999999999</v>
      </c>
      <c r="H83" s="250">
        <v>100</v>
      </c>
      <c r="I83" s="1">
        <f t="shared" si="45"/>
        <v>3.1974999999999998</v>
      </c>
      <c r="J83" s="1">
        <f t="shared" si="46"/>
        <v>34.2941</v>
      </c>
      <c r="K83" s="67">
        <f t="shared" si="47"/>
        <v>0.81322908522283033</v>
      </c>
    </row>
    <row r="84" spans="2:19">
      <c r="C84" s="243" t="s">
        <v>4</v>
      </c>
      <c r="D84" s="59">
        <v>0.20449999999999999</v>
      </c>
      <c r="E84" s="59">
        <v>0</v>
      </c>
      <c r="F84" s="59">
        <v>52.342700000000001</v>
      </c>
      <c r="G84" s="59">
        <v>47.452800000000003</v>
      </c>
      <c r="H84" s="248">
        <v>100</v>
      </c>
      <c r="I84" s="1">
        <f t="shared" si="45"/>
        <v>0.20449999999999999</v>
      </c>
      <c r="J84" s="1">
        <f t="shared" si="46"/>
        <v>52.342700000000001</v>
      </c>
      <c r="K84" s="67"/>
    </row>
    <row r="85" spans="2:19">
      <c r="C85" s="241" t="s">
        <v>107</v>
      </c>
      <c r="D85" s="242">
        <v>6.7299999999999999E-2</v>
      </c>
      <c r="E85" s="242">
        <v>5.3900000000000003E-2</v>
      </c>
      <c r="F85" s="242">
        <v>46.398200000000003</v>
      </c>
      <c r="G85" s="242">
        <v>53.480699999999999</v>
      </c>
      <c r="H85" s="247">
        <v>100</v>
      </c>
      <c r="I85" s="201">
        <f t="shared" si="45"/>
        <v>0.1212</v>
      </c>
      <c r="J85" s="201">
        <f t="shared" si="46"/>
        <v>46.452100000000002</v>
      </c>
      <c r="K85" s="67"/>
    </row>
    <row r="86" spans="2:19">
      <c r="C86" s="245" t="s">
        <v>3</v>
      </c>
      <c r="D86" s="246">
        <v>6.7299999999999999E-2</v>
      </c>
      <c r="E86" s="246">
        <v>8.0299999999999996E-2</v>
      </c>
      <c r="F86" s="246">
        <v>43.482300000000002</v>
      </c>
      <c r="G86" s="246">
        <v>56.437399999999997</v>
      </c>
      <c r="H86" s="250">
        <v>100</v>
      </c>
      <c r="I86" s="1">
        <f t="shared" si="45"/>
        <v>0.14760000000000001</v>
      </c>
      <c r="J86" s="1">
        <f t="shared" si="46"/>
        <v>43.562600000000003</v>
      </c>
      <c r="K86" s="67"/>
    </row>
    <row r="87" spans="2:19">
      <c r="C87" s="244" t="s">
        <v>4</v>
      </c>
      <c r="D87" s="58">
        <v>0.20449999999999999</v>
      </c>
      <c r="E87" s="58">
        <v>0</v>
      </c>
      <c r="F87" s="58">
        <v>52.342700000000001</v>
      </c>
      <c r="G87" s="58">
        <v>47.452800000000003</v>
      </c>
      <c r="H87" s="249">
        <v>100</v>
      </c>
      <c r="I87" s="1">
        <f t="shared" si="45"/>
        <v>0.20449999999999999</v>
      </c>
      <c r="J87" s="1">
        <f t="shared" si="46"/>
        <v>52.342700000000001</v>
      </c>
      <c r="K87" s="67"/>
    </row>
    <row r="88" spans="2:19">
      <c r="C88" s="264"/>
      <c r="D88" s="194"/>
      <c r="E88" s="194"/>
      <c r="F88" s="194"/>
      <c r="G88" s="194"/>
      <c r="H88" s="265"/>
      <c r="I88" s="1"/>
      <c r="J88" s="1"/>
      <c r="K88" s="67"/>
    </row>
    <row r="89" spans="2:19">
      <c r="B89" s="40" t="s">
        <v>160</v>
      </c>
      <c r="C89" s="40" t="s">
        <v>163</v>
      </c>
    </row>
    <row r="90" spans="2:19">
      <c r="D90" s="378" t="s">
        <v>110</v>
      </c>
      <c r="E90" s="378"/>
      <c r="F90" s="378"/>
      <c r="G90" s="378"/>
      <c r="H90" s="378"/>
      <c r="I90" s="378"/>
    </row>
    <row r="91" spans="2:19" ht="56">
      <c r="C91" s="28"/>
      <c r="D91" s="177" t="s">
        <v>31</v>
      </c>
      <c r="E91" s="177" t="s">
        <v>34</v>
      </c>
      <c r="F91" s="177" t="s">
        <v>32</v>
      </c>
      <c r="G91" s="177" t="s">
        <v>33</v>
      </c>
      <c r="H91" s="177" t="s">
        <v>40</v>
      </c>
      <c r="J91" s="104" t="s">
        <v>35</v>
      </c>
      <c r="K91" s="104" t="s">
        <v>111</v>
      </c>
    </row>
    <row r="92" spans="2:19">
      <c r="C92" s="241" t="s">
        <v>103</v>
      </c>
      <c r="D92" s="242">
        <v>17.647400000000001</v>
      </c>
      <c r="E92" s="242">
        <v>15.1463</v>
      </c>
      <c r="F92" s="242">
        <v>19.001999999999999</v>
      </c>
      <c r="G92" s="242">
        <v>48.2044</v>
      </c>
      <c r="H92" s="247">
        <v>100</v>
      </c>
      <c r="J92" s="201">
        <f t="shared" ref="J92:J106" si="48">D92+E92</f>
        <v>32.793700000000001</v>
      </c>
      <c r="K92" s="201">
        <f t="shared" ref="K92:K106" si="49">E92+F92</f>
        <v>34.148299999999999</v>
      </c>
    </row>
    <row r="93" spans="2:19">
      <c r="C93" s="245" t="s">
        <v>3</v>
      </c>
      <c r="D93" s="246">
        <v>16.092099999999999</v>
      </c>
      <c r="E93" s="246">
        <v>20.358499999999999</v>
      </c>
      <c r="F93" s="246">
        <v>11.2242</v>
      </c>
      <c r="G93" s="246">
        <v>52.325200000000002</v>
      </c>
      <c r="H93" s="250">
        <v>100</v>
      </c>
      <c r="J93" s="1">
        <f t="shared" si="48"/>
        <v>36.450599999999994</v>
      </c>
      <c r="K93" s="1">
        <f t="shared" si="49"/>
        <v>31.582699999999999</v>
      </c>
    </row>
    <row r="94" spans="2:19">
      <c r="C94" s="243" t="s">
        <v>4</v>
      </c>
      <c r="D94" s="59">
        <v>18.6784</v>
      </c>
      <c r="E94" s="59">
        <v>11.6907</v>
      </c>
      <c r="F94" s="59">
        <v>24.1584</v>
      </c>
      <c r="G94" s="59">
        <v>45.4724</v>
      </c>
      <c r="H94" s="248">
        <v>100</v>
      </c>
      <c r="J94" s="1">
        <f t="shared" si="48"/>
        <v>30.3691</v>
      </c>
      <c r="K94" s="1">
        <f t="shared" si="49"/>
        <v>35.8491</v>
      </c>
    </row>
    <row r="95" spans="2:19">
      <c r="C95" s="241" t="s">
        <v>104</v>
      </c>
      <c r="D95" s="242">
        <v>13.8643</v>
      </c>
      <c r="E95" s="242">
        <v>8.0924999999999994</v>
      </c>
      <c r="F95" s="242">
        <v>31.7605</v>
      </c>
      <c r="G95" s="242">
        <v>46.282699999999998</v>
      </c>
      <c r="H95" s="247">
        <v>100</v>
      </c>
      <c r="J95" s="201">
        <f t="shared" si="48"/>
        <v>21.956800000000001</v>
      </c>
      <c r="K95" s="201">
        <f t="shared" si="49"/>
        <v>39.853000000000002</v>
      </c>
    </row>
    <row r="96" spans="2:19">
      <c r="C96" s="245" t="s">
        <v>3</v>
      </c>
      <c r="D96" s="246">
        <v>12.7018</v>
      </c>
      <c r="E96" s="246">
        <v>12.3131</v>
      </c>
      <c r="F96" s="246">
        <v>20.753</v>
      </c>
      <c r="G96" s="246">
        <v>54.232100000000003</v>
      </c>
      <c r="H96" s="250">
        <v>100</v>
      </c>
      <c r="J96" s="1">
        <f t="shared" si="48"/>
        <v>25.014900000000001</v>
      </c>
      <c r="K96" s="1">
        <f t="shared" si="49"/>
        <v>33.066099999999999</v>
      </c>
    </row>
    <row r="97" spans="2:11">
      <c r="C97" s="243" t="s">
        <v>4</v>
      </c>
      <c r="D97" s="59">
        <v>15.2859</v>
      </c>
      <c r="E97" s="59">
        <v>2.9310999999999998</v>
      </c>
      <c r="F97" s="59">
        <v>45.221499999999999</v>
      </c>
      <c r="G97" s="59">
        <v>36.561500000000002</v>
      </c>
      <c r="H97" s="248">
        <v>100</v>
      </c>
      <c r="J97" s="1">
        <f t="shared" si="48"/>
        <v>18.216999999999999</v>
      </c>
      <c r="K97" s="1">
        <f t="shared" si="49"/>
        <v>48.1526</v>
      </c>
    </row>
    <row r="98" spans="2:11">
      <c r="C98" s="241" t="s">
        <v>105</v>
      </c>
      <c r="D98" s="242">
        <v>7.4947999999999997</v>
      </c>
      <c r="E98" s="242">
        <v>3.5344000000000002</v>
      </c>
      <c r="F98" s="242">
        <v>35.294899999999998</v>
      </c>
      <c r="G98" s="242">
        <v>53.675899999999999</v>
      </c>
      <c r="H98" s="247">
        <v>100</v>
      </c>
      <c r="J98" s="201">
        <f t="shared" si="48"/>
        <v>11.029199999999999</v>
      </c>
      <c r="K98" s="201">
        <f t="shared" si="49"/>
        <v>38.829299999999996</v>
      </c>
    </row>
    <row r="99" spans="2:11">
      <c r="C99" s="245" t="s">
        <v>3</v>
      </c>
      <c r="D99" s="246">
        <v>9.0006000000000004</v>
      </c>
      <c r="E99" s="246">
        <v>4.7919</v>
      </c>
      <c r="F99" s="246">
        <v>23.989599999999999</v>
      </c>
      <c r="G99" s="246">
        <v>62.217799999999997</v>
      </c>
      <c r="H99" s="250">
        <v>100</v>
      </c>
      <c r="J99" s="1">
        <f t="shared" si="48"/>
        <v>13.7925</v>
      </c>
      <c r="K99" s="1">
        <f t="shared" si="49"/>
        <v>28.781500000000001</v>
      </c>
    </row>
    <row r="100" spans="2:11">
      <c r="C100" s="243" t="s">
        <v>4</v>
      </c>
      <c r="D100" s="59">
        <v>5.0857999999999999</v>
      </c>
      <c r="E100" s="59">
        <v>1.5226</v>
      </c>
      <c r="F100" s="59">
        <v>53.381</v>
      </c>
      <c r="G100" s="59">
        <v>40.010599999999997</v>
      </c>
      <c r="H100" s="248">
        <v>100</v>
      </c>
      <c r="J100" s="1">
        <f t="shared" si="48"/>
        <v>6.6083999999999996</v>
      </c>
      <c r="K100" s="1">
        <f t="shared" si="49"/>
        <v>54.903599999999997</v>
      </c>
    </row>
    <row r="101" spans="2:11">
      <c r="C101" s="241" t="s">
        <v>106</v>
      </c>
      <c r="D101" s="242">
        <v>1.5446</v>
      </c>
      <c r="E101" s="242">
        <v>0.28699999999999998</v>
      </c>
      <c r="F101" s="242">
        <v>43.227699999999999</v>
      </c>
      <c r="G101" s="242">
        <v>54.9407</v>
      </c>
      <c r="H101" s="247">
        <v>100</v>
      </c>
      <c r="J101" s="201">
        <f t="shared" si="48"/>
        <v>1.8315999999999999</v>
      </c>
      <c r="K101" s="201">
        <f t="shared" si="49"/>
        <v>43.514699999999998</v>
      </c>
    </row>
    <row r="102" spans="2:11">
      <c r="C102" s="245" t="s">
        <v>3</v>
      </c>
      <c r="D102" s="246">
        <v>1.8555999999999999</v>
      </c>
      <c r="E102" s="246">
        <v>0.40439999999999998</v>
      </c>
      <c r="F102" s="246">
        <v>33.317100000000003</v>
      </c>
      <c r="G102" s="246">
        <v>64.422799999999995</v>
      </c>
      <c r="H102" s="250">
        <v>100</v>
      </c>
      <c r="J102" s="1">
        <f t="shared" si="48"/>
        <v>2.2599999999999998</v>
      </c>
      <c r="K102" s="1">
        <f t="shared" si="49"/>
        <v>33.721500000000006</v>
      </c>
    </row>
    <row r="103" spans="2:11">
      <c r="C103" s="243" t="s">
        <v>4</v>
      </c>
      <c r="D103" s="59">
        <v>0</v>
      </c>
      <c r="E103" s="59">
        <v>0</v>
      </c>
      <c r="F103" s="59">
        <v>53.4617</v>
      </c>
      <c r="G103" s="59">
        <v>46.5383</v>
      </c>
      <c r="H103" s="248">
        <v>100</v>
      </c>
      <c r="J103" s="1">
        <f t="shared" si="48"/>
        <v>0</v>
      </c>
      <c r="K103" s="1">
        <f t="shared" si="49"/>
        <v>53.4617</v>
      </c>
    </row>
    <row r="104" spans="2:11">
      <c r="C104" s="241" t="s">
        <v>107</v>
      </c>
      <c r="D104" s="242">
        <v>0</v>
      </c>
      <c r="E104" s="242">
        <v>0</v>
      </c>
      <c r="F104" s="242">
        <v>45.8765</v>
      </c>
      <c r="G104" s="242">
        <v>54.1235</v>
      </c>
      <c r="H104" s="247">
        <v>100</v>
      </c>
      <c r="J104" s="201">
        <f t="shared" si="48"/>
        <v>0</v>
      </c>
      <c r="K104" s="201">
        <f t="shared" si="49"/>
        <v>45.8765</v>
      </c>
    </row>
    <row r="105" spans="2:11">
      <c r="C105" s="245" t="s">
        <v>3</v>
      </c>
      <c r="D105" s="246">
        <v>0</v>
      </c>
      <c r="E105" s="246">
        <v>0</v>
      </c>
      <c r="F105" s="246">
        <v>42.444299999999998</v>
      </c>
      <c r="G105" s="246">
        <v>57.555700000000002</v>
      </c>
      <c r="H105" s="250">
        <v>100</v>
      </c>
      <c r="J105" s="1">
        <f t="shared" si="48"/>
        <v>0</v>
      </c>
      <c r="K105" s="1">
        <f t="shared" si="49"/>
        <v>42.444299999999998</v>
      </c>
    </row>
    <row r="106" spans="2:11">
      <c r="C106" s="244" t="s">
        <v>4</v>
      </c>
      <c r="D106" s="58">
        <v>0</v>
      </c>
      <c r="E106" s="58">
        <v>0</v>
      </c>
      <c r="F106" s="58">
        <v>53.4617</v>
      </c>
      <c r="G106" s="58">
        <v>46.5383</v>
      </c>
      <c r="H106" s="249">
        <v>100</v>
      </c>
      <c r="J106" s="1">
        <f t="shared" si="48"/>
        <v>0</v>
      </c>
      <c r="K106" s="1">
        <f t="shared" si="49"/>
        <v>53.4617</v>
      </c>
    </row>
    <row r="107" spans="2:11">
      <c r="C107" s="264"/>
      <c r="D107" s="194"/>
      <c r="E107" s="194"/>
      <c r="F107" s="194"/>
      <c r="G107" s="194"/>
      <c r="H107" s="265"/>
      <c r="J107" s="1"/>
      <c r="K107" s="1"/>
    </row>
    <row r="108" spans="2:11">
      <c r="B108" s="40" t="s">
        <v>161</v>
      </c>
      <c r="C108" s="40" t="s">
        <v>162</v>
      </c>
    </row>
    <row r="109" spans="2:11">
      <c r="D109" s="378" t="s">
        <v>109</v>
      </c>
      <c r="E109" s="378"/>
      <c r="F109" s="378"/>
      <c r="G109" s="378"/>
      <c r="H109" s="378"/>
      <c r="I109" s="378"/>
    </row>
    <row r="110" spans="2:11" ht="56">
      <c r="C110" s="28"/>
      <c r="D110" s="177" t="s">
        <v>31</v>
      </c>
      <c r="E110" s="177" t="s">
        <v>34</v>
      </c>
      <c r="F110" s="177" t="s">
        <v>32</v>
      </c>
      <c r="G110" s="177" t="s">
        <v>33</v>
      </c>
      <c r="H110" s="177" t="s">
        <v>40</v>
      </c>
      <c r="J110" s="104" t="s">
        <v>35</v>
      </c>
      <c r="K110" s="104" t="s">
        <v>111</v>
      </c>
    </row>
    <row r="111" spans="2:11">
      <c r="C111" s="241" t="s">
        <v>103</v>
      </c>
      <c r="D111" s="242">
        <v>34.005000000000003</v>
      </c>
      <c r="E111" s="242">
        <v>41.222299999999997</v>
      </c>
      <c r="F111" s="242">
        <v>8.5562000000000005</v>
      </c>
      <c r="G111" s="242">
        <v>16.2164</v>
      </c>
      <c r="H111" s="247">
        <v>100</v>
      </c>
      <c r="J111" s="201">
        <f t="shared" ref="J111:J125" si="50">D111+E111</f>
        <v>75.2273</v>
      </c>
      <c r="K111" s="201">
        <f t="shared" ref="K111:K125" si="51">E111+F111</f>
        <v>49.778499999999994</v>
      </c>
    </row>
    <row r="112" spans="2:11">
      <c r="C112" s="245" t="s">
        <v>3</v>
      </c>
      <c r="D112" s="246">
        <v>26.747</v>
      </c>
      <c r="E112" s="246">
        <v>53.637300000000003</v>
      </c>
      <c r="F112" s="246">
        <v>4.4888000000000003</v>
      </c>
      <c r="G112" s="246">
        <v>15.126899999999999</v>
      </c>
      <c r="H112" s="250">
        <v>100</v>
      </c>
      <c r="J112" s="1">
        <f t="shared" si="50"/>
        <v>80.384299999999996</v>
      </c>
      <c r="K112" s="1">
        <f t="shared" si="51"/>
        <v>58.126100000000001</v>
      </c>
    </row>
    <row r="113" spans="3:11">
      <c r="C113" s="243" t="s">
        <v>4</v>
      </c>
      <c r="D113" s="59">
        <v>40.074800000000003</v>
      </c>
      <c r="E113" s="59">
        <v>30.8398</v>
      </c>
      <c r="F113" s="59">
        <v>11.957800000000001</v>
      </c>
      <c r="G113" s="59">
        <v>17.127600000000001</v>
      </c>
      <c r="H113" s="248">
        <v>100</v>
      </c>
      <c r="J113" s="1">
        <f t="shared" si="50"/>
        <v>70.914600000000007</v>
      </c>
      <c r="K113" s="1">
        <f t="shared" si="51"/>
        <v>42.797600000000003</v>
      </c>
    </row>
    <row r="114" spans="3:11">
      <c r="C114" s="241" t="s">
        <v>104</v>
      </c>
      <c r="D114" s="242">
        <v>34.435600000000001</v>
      </c>
      <c r="E114" s="242">
        <v>36.021700000000003</v>
      </c>
      <c r="F114" s="242">
        <v>10.938800000000001</v>
      </c>
      <c r="G114" s="242">
        <v>18.603899999999999</v>
      </c>
      <c r="H114" s="247">
        <v>100</v>
      </c>
      <c r="J114" s="201">
        <f t="shared" si="50"/>
        <v>70.457300000000004</v>
      </c>
      <c r="K114" s="201">
        <f t="shared" si="51"/>
        <v>46.960500000000003</v>
      </c>
    </row>
    <row r="115" spans="3:11">
      <c r="C115" s="245" t="s">
        <v>3</v>
      </c>
      <c r="D115" s="246">
        <v>29.087800000000001</v>
      </c>
      <c r="E115" s="246">
        <v>47.687100000000001</v>
      </c>
      <c r="F115" s="246">
        <v>5.5362999999999998</v>
      </c>
      <c r="G115" s="246">
        <v>17.6889</v>
      </c>
      <c r="H115" s="250">
        <v>100</v>
      </c>
      <c r="J115" s="1">
        <f t="shared" si="50"/>
        <v>76.774900000000002</v>
      </c>
      <c r="K115" s="1">
        <f t="shared" si="51"/>
        <v>53.223399999999998</v>
      </c>
    </row>
    <row r="116" spans="3:11">
      <c r="C116" s="243" t="s">
        <v>4</v>
      </c>
      <c r="D116" s="59">
        <v>41.045499999999997</v>
      </c>
      <c r="E116" s="59">
        <v>21.6035</v>
      </c>
      <c r="F116" s="59">
        <v>17.616099999999999</v>
      </c>
      <c r="G116" s="59">
        <v>19.7349</v>
      </c>
      <c r="H116" s="248">
        <v>100</v>
      </c>
      <c r="J116" s="1">
        <f t="shared" si="50"/>
        <v>62.649000000000001</v>
      </c>
      <c r="K116" s="1">
        <f t="shared" si="51"/>
        <v>39.2196</v>
      </c>
    </row>
    <row r="117" spans="3:11">
      <c r="C117" s="241" t="s">
        <v>105</v>
      </c>
      <c r="D117" s="242">
        <v>29.346800000000002</v>
      </c>
      <c r="E117" s="242">
        <v>27.7651</v>
      </c>
      <c r="F117" s="242">
        <v>18.2896</v>
      </c>
      <c r="G117" s="242">
        <v>24.598500000000001</v>
      </c>
      <c r="H117" s="247">
        <v>100</v>
      </c>
      <c r="J117" s="201">
        <f t="shared" si="50"/>
        <v>57.111900000000006</v>
      </c>
      <c r="K117" s="201">
        <f t="shared" si="51"/>
        <v>46.054699999999997</v>
      </c>
    </row>
    <row r="118" spans="3:11">
      <c r="C118" s="245" t="s">
        <v>3</v>
      </c>
      <c r="D118" s="246">
        <v>25.770600000000002</v>
      </c>
      <c r="E118" s="246">
        <v>36.1922</v>
      </c>
      <c r="F118" s="246">
        <v>11.4084</v>
      </c>
      <c r="G118" s="246">
        <v>26.628699999999998</v>
      </c>
      <c r="H118" s="250">
        <v>100</v>
      </c>
      <c r="J118" s="1">
        <f t="shared" si="50"/>
        <v>61.962800000000001</v>
      </c>
      <c r="K118" s="1">
        <f t="shared" si="51"/>
        <v>47.6006</v>
      </c>
    </row>
    <row r="119" spans="3:11">
      <c r="C119" s="243" t="s">
        <v>4</v>
      </c>
      <c r="D119" s="59">
        <v>35.982900000000001</v>
      </c>
      <c r="E119" s="59">
        <v>12.127599999999999</v>
      </c>
      <c r="F119" s="59">
        <v>31.058399999999999</v>
      </c>
      <c r="G119" s="59">
        <v>20.831099999999999</v>
      </c>
      <c r="H119" s="248">
        <v>100</v>
      </c>
      <c r="J119" s="1">
        <f t="shared" si="50"/>
        <v>48.110500000000002</v>
      </c>
      <c r="K119" s="1">
        <f t="shared" si="51"/>
        <v>43.186</v>
      </c>
    </row>
    <row r="120" spans="3:11">
      <c r="C120" s="241" t="s">
        <v>106</v>
      </c>
      <c r="D120" s="242">
        <v>18.8994</v>
      </c>
      <c r="E120" s="242">
        <v>17.824300000000001</v>
      </c>
      <c r="F120" s="242">
        <v>27.848199999999999</v>
      </c>
      <c r="G120" s="242">
        <v>35.427999999999997</v>
      </c>
      <c r="H120" s="247">
        <v>100</v>
      </c>
      <c r="J120" s="201">
        <f t="shared" si="50"/>
        <v>36.723700000000001</v>
      </c>
      <c r="K120" s="201">
        <f t="shared" si="51"/>
        <v>45.672499999999999</v>
      </c>
    </row>
    <row r="121" spans="3:11">
      <c r="C121" s="245" t="s">
        <v>3</v>
      </c>
      <c r="D121" s="246">
        <v>19.886800000000001</v>
      </c>
      <c r="E121" s="246">
        <v>22.998899999999999</v>
      </c>
      <c r="F121" s="246">
        <v>19.2881</v>
      </c>
      <c r="G121" s="246">
        <v>37.8262</v>
      </c>
      <c r="H121" s="250">
        <v>100</v>
      </c>
      <c r="J121" s="1">
        <f t="shared" si="50"/>
        <v>42.8857</v>
      </c>
      <c r="K121" s="1">
        <f t="shared" si="51"/>
        <v>42.286999999999999</v>
      </c>
    </row>
    <row r="122" spans="3:11">
      <c r="C122" s="243" t="s">
        <v>4</v>
      </c>
      <c r="D122" s="59">
        <v>2.0931000000000002</v>
      </c>
      <c r="E122" s="59">
        <v>0.70420000000000005</v>
      </c>
      <c r="F122" s="59">
        <v>62.134700000000002</v>
      </c>
      <c r="G122" s="59">
        <v>35.067999999999998</v>
      </c>
      <c r="H122" s="248">
        <v>100</v>
      </c>
      <c r="J122" s="1">
        <f t="shared" si="50"/>
        <v>2.7973000000000003</v>
      </c>
      <c r="K122" s="1">
        <f t="shared" si="51"/>
        <v>62.838900000000002</v>
      </c>
    </row>
    <row r="123" spans="3:11">
      <c r="C123" s="241" t="s">
        <v>107</v>
      </c>
      <c r="D123" s="242">
        <v>3.6688000000000001</v>
      </c>
      <c r="E123" s="242">
        <v>2.3449</v>
      </c>
      <c r="F123" s="242">
        <v>45.463000000000001</v>
      </c>
      <c r="G123" s="242">
        <v>48.523200000000003</v>
      </c>
      <c r="H123" s="247">
        <v>100</v>
      </c>
      <c r="J123" s="201">
        <f t="shared" si="50"/>
        <v>6.0137</v>
      </c>
      <c r="K123" s="201">
        <f t="shared" si="51"/>
        <v>47.807900000000004</v>
      </c>
    </row>
    <row r="124" spans="3:11">
      <c r="C124" s="245" t="s">
        <v>3</v>
      </c>
      <c r="D124" s="246">
        <v>4.3425000000000002</v>
      </c>
      <c r="E124" s="246">
        <v>3.0461999999999998</v>
      </c>
      <c r="F124" s="246">
        <v>38.336100000000002</v>
      </c>
      <c r="G124" s="246">
        <v>54.275199999999998</v>
      </c>
      <c r="H124" s="250">
        <v>100</v>
      </c>
      <c r="J124" s="1">
        <f t="shared" si="50"/>
        <v>7.3887</v>
      </c>
      <c r="K124" s="1">
        <f t="shared" si="51"/>
        <v>41.382300000000001</v>
      </c>
    </row>
    <row r="125" spans="3:11">
      <c r="C125" s="244" t="s">
        <v>4</v>
      </c>
      <c r="D125" s="58">
        <v>2.0931000000000002</v>
      </c>
      <c r="E125" s="58">
        <v>0.70420000000000005</v>
      </c>
      <c r="F125" s="58">
        <v>62.134700000000002</v>
      </c>
      <c r="G125" s="58">
        <v>35.067999999999998</v>
      </c>
      <c r="H125" s="249">
        <v>100</v>
      </c>
      <c r="J125" s="1">
        <f t="shared" si="50"/>
        <v>2.7973000000000003</v>
      </c>
      <c r="K125" s="1">
        <f t="shared" si="51"/>
        <v>62.838900000000002</v>
      </c>
    </row>
  </sheetData>
  <mergeCells count="31">
    <mergeCell ref="D6:H6"/>
    <mergeCell ref="I6:M6"/>
    <mergeCell ref="N6:R6"/>
    <mergeCell ref="D12:H12"/>
    <mergeCell ref="D18:H18"/>
    <mergeCell ref="I12:M12"/>
    <mergeCell ref="I18:M18"/>
    <mergeCell ref="N12:R12"/>
    <mergeCell ref="N18:R18"/>
    <mergeCell ref="D26:G26"/>
    <mergeCell ref="I26:L26"/>
    <mergeCell ref="D42:G42"/>
    <mergeCell ref="I42:L42"/>
    <mergeCell ref="N42:Q42"/>
    <mergeCell ref="N26:Q26"/>
    <mergeCell ref="D34:G34"/>
    <mergeCell ref="I34:L34"/>
    <mergeCell ref="N34:Q34"/>
    <mergeCell ref="R72:S72"/>
    <mergeCell ref="N74:N76"/>
    <mergeCell ref="N51:Q51"/>
    <mergeCell ref="D109:I109"/>
    <mergeCell ref="D51:G51"/>
    <mergeCell ref="I51:L51"/>
    <mergeCell ref="D71:I71"/>
    <mergeCell ref="D90:I90"/>
    <mergeCell ref="N77:N79"/>
    <mergeCell ref="N80:N82"/>
    <mergeCell ref="N72:N73"/>
    <mergeCell ref="O72:O73"/>
    <mergeCell ref="P72:Q7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/>
  </sheetViews>
  <sheetFormatPr baseColWidth="10" defaultColWidth="8.83203125" defaultRowHeight="14" x14ac:dyDescent="0"/>
  <cols>
    <col min="1" max="1" width="11" customWidth="1"/>
    <col min="2" max="2" width="13.1640625" customWidth="1"/>
  </cols>
  <sheetData>
    <row r="2" spans="1:7">
      <c r="B2" s="40" t="s">
        <v>142</v>
      </c>
    </row>
    <row r="3" spans="1:7">
      <c r="A3" s="40" t="s">
        <v>147</v>
      </c>
      <c r="B3" t="s">
        <v>2</v>
      </c>
    </row>
    <row r="4" spans="1:7">
      <c r="B4" s="19"/>
      <c r="C4" s="385" t="s">
        <v>133</v>
      </c>
      <c r="D4" s="385"/>
      <c r="E4" s="295" t="s">
        <v>137</v>
      </c>
    </row>
    <row r="5" spans="1:7">
      <c r="B5" s="63"/>
      <c r="C5" s="57" t="s">
        <v>144</v>
      </c>
      <c r="D5" s="57" t="s">
        <v>136</v>
      </c>
      <c r="E5" s="386"/>
    </row>
    <row r="6" spans="1:7">
      <c r="B6" s="241" t="s">
        <v>138</v>
      </c>
      <c r="C6" s="254">
        <v>337.84296999999998</v>
      </c>
      <c r="D6" s="242">
        <v>24.99100368023025</v>
      </c>
      <c r="E6" s="255">
        <v>1</v>
      </c>
    </row>
    <row r="7" spans="1:7">
      <c r="B7" s="243" t="s">
        <v>3</v>
      </c>
      <c r="C7" s="256">
        <v>206.80432000000002</v>
      </c>
      <c r="D7" s="59">
        <v>15.297780274094544</v>
      </c>
      <c r="E7" s="257">
        <v>1.2</v>
      </c>
      <c r="G7" s="67">
        <f>D7/D$16</f>
        <v>0.28832095463583435</v>
      </c>
    </row>
    <row r="8" spans="1:7">
      <c r="B8" s="243" t="s">
        <v>4</v>
      </c>
      <c r="C8" s="256">
        <v>131.03864999999999</v>
      </c>
      <c r="D8" s="59">
        <v>9.6932234061357079</v>
      </c>
      <c r="E8" s="257">
        <v>0.75</v>
      </c>
      <c r="F8" s="67">
        <f>E8/E7</f>
        <v>0.625</v>
      </c>
      <c r="G8" s="67">
        <f>D8/D$17</f>
        <v>0.20649433582911875</v>
      </c>
    </row>
    <row r="9" spans="1:7">
      <c r="B9" s="241" t="s">
        <v>139</v>
      </c>
      <c r="C9" s="254">
        <v>778.67240000000004</v>
      </c>
      <c r="D9" s="242">
        <v>57.600147234360755</v>
      </c>
      <c r="E9" s="255">
        <v>1.04</v>
      </c>
      <c r="F9" s="67"/>
    </row>
    <row r="10" spans="1:7">
      <c r="B10" s="243" t="s">
        <v>3</v>
      </c>
      <c r="C10" s="256">
        <v>412.26122999999995</v>
      </c>
      <c r="D10" s="59">
        <v>30.495889602634769</v>
      </c>
      <c r="E10" s="257">
        <v>1.2</v>
      </c>
      <c r="F10" s="67"/>
      <c r="G10" s="67">
        <f>D10/D$16</f>
        <v>0.57476338692026963</v>
      </c>
    </row>
    <row r="11" spans="1:7">
      <c r="B11" s="243" t="s">
        <v>4</v>
      </c>
      <c r="C11" s="256">
        <v>366.41116</v>
      </c>
      <c r="D11" s="59">
        <v>27.104256892003509</v>
      </c>
      <c r="E11" s="257">
        <v>1</v>
      </c>
      <c r="F11" s="67">
        <f>E11/E10</f>
        <v>0.83333333333333337</v>
      </c>
      <c r="G11" s="67">
        <f>D11/D$17</f>
        <v>0.57740085939970354</v>
      </c>
    </row>
    <row r="12" spans="1:7">
      <c r="B12" s="241" t="s">
        <v>140</v>
      </c>
      <c r="C12" s="254">
        <v>224.56807999999998</v>
      </c>
      <c r="D12" s="242">
        <v>16.611805519417029</v>
      </c>
      <c r="E12" s="255">
        <v>0.5</v>
      </c>
      <c r="F12" s="67"/>
    </row>
    <row r="13" spans="1:7">
      <c r="B13" s="243" t="s">
        <v>3</v>
      </c>
      <c r="C13" s="256">
        <v>95.413560000000004</v>
      </c>
      <c r="D13" s="59">
        <v>7.0579554433347251</v>
      </c>
      <c r="E13" s="257">
        <v>0.6</v>
      </c>
      <c r="F13" s="67"/>
      <c r="G13" s="67">
        <f>D13/D$16</f>
        <v>0.13302298861263373</v>
      </c>
    </row>
    <row r="14" spans="1:7">
      <c r="B14" s="243" t="s">
        <v>4</v>
      </c>
      <c r="C14" s="256">
        <v>129.15451999999999</v>
      </c>
      <c r="D14" s="59">
        <v>9.5538500760823055</v>
      </c>
      <c r="E14" s="257">
        <v>0.4</v>
      </c>
      <c r="F14" s="67">
        <f>E14/E13</f>
        <v>0.66666666666666674</v>
      </c>
      <c r="G14" s="67">
        <f>C14/C$17</f>
        <v>0.20352527156475311</v>
      </c>
    </row>
    <row r="15" spans="1:7">
      <c r="B15" s="241" t="s">
        <v>6</v>
      </c>
      <c r="C15" s="254">
        <v>1351.8583500000002</v>
      </c>
      <c r="D15" s="242">
        <v>100</v>
      </c>
      <c r="E15" s="255">
        <v>1</v>
      </c>
      <c r="F15" s="67"/>
    </row>
    <row r="16" spans="1:7">
      <c r="B16" s="243" t="s">
        <v>3</v>
      </c>
      <c r="C16" s="256">
        <v>717.27121</v>
      </c>
      <c r="D16" s="59">
        <v>53.058163231377009</v>
      </c>
      <c r="E16" s="257">
        <v>1.06</v>
      </c>
      <c r="F16" s="67"/>
      <c r="G16" s="67">
        <f>D16/D$16</f>
        <v>1</v>
      </c>
    </row>
    <row r="17" spans="2:7">
      <c r="B17" s="244" t="s">
        <v>4</v>
      </c>
      <c r="C17" s="258">
        <v>634.58713999999998</v>
      </c>
      <c r="D17" s="58">
        <v>46.941836768622977</v>
      </c>
      <c r="E17" s="259">
        <v>0.8</v>
      </c>
      <c r="F17" s="67">
        <f>E17/E16</f>
        <v>0.75471698113207553</v>
      </c>
      <c r="G17" s="67">
        <f>D17/D$17</f>
        <v>1</v>
      </c>
    </row>
    <row r="18" spans="2:7">
      <c r="C18" s="253"/>
      <c r="D18" s="1"/>
      <c r="E18" s="18"/>
    </row>
  </sheetData>
  <mergeCells count="2">
    <mergeCell ref="C4:D4"/>
    <mergeCell ref="E4:E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21"/>
  <sheetViews>
    <sheetView topLeftCell="A3" workbookViewId="0">
      <selection activeCell="B5" sqref="B5"/>
    </sheetView>
  </sheetViews>
  <sheetFormatPr baseColWidth="10" defaultColWidth="8.83203125" defaultRowHeight="14" x14ac:dyDescent="0"/>
  <cols>
    <col min="2" max="2" width="13.1640625" customWidth="1"/>
  </cols>
  <sheetData>
    <row r="5" spans="2:16">
      <c r="B5" s="40" t="s">
        <v>153</v>
      </c>
    </row>
    <row r="6" spans="2:16">
      <c r="B6" t="s">
        <v>2</v>
      </c>
    </row>
    <row r="7" spans="2:16">
      <c r="B7" s="19"/>
      <c r="C7" s="387" t="s">
        <v>71</v>
      </c>
      <c r="D7" s="388"/>
      <c r="E7" s="383" t="s">
        <v>112</v>
      </c>
      <c r="F7" s="383"/>
      <c r="G7" s="383"/>
      <c r="H7" s="383"/>
      <c r="I7" s="383"/>
      <c r="J7" s="384"/>
      <c r="L7" t="s">
        <v>145</v>
      </c>
      <c r="P7" t="s">
        <v>146</v>
      </c>
    </row>
    <row r="8" spans="2:16">
      <c r="B8" s="63"/>
      <c r="C8" s="389"/>
      <c r="D8" s="390"/>
      <c r="E8" s="384" t="s">
        <v>35</v>
      </c>
      <c r="F8" s="385"/>
      <c r="G8" s="385" t="s">
        <v>143</v>
      </c>
      <c r="H8" s="385"/>
      <c r="I8" s="385" t="s">
        <v>34</v>
      </c>
      <c r="J8" s="385"/>
    </row>
    <row r="9" spans="2:16">
      <c r="B9" s="63"/>
      <c r="C9" s="28" t="s">
        <v>144</v>
      </c>
      <c r="D9" s="28" t="s">
        <v>74</v>
      </c>
      <c r="E9" s="28" t="s">
        <v>144</v>
      </c>
      <c r="F9" s="28" t="s">
        <v>74</v>
      </c>
      <c r="G9" s="28" t="s">
        <v>144</v>
      </c>
      <c r="H9" s="28" t="s">
        <v>74</v>
      </c>
      <c r="I9" s="28" t="s">
        <v>144</v>
      </c>
      <c r="J9" s="28" t="s">
        <v>74</v>
      </c>
      <c r="L9" t="s">
        <v>0</v>
      </c>
      <c r="M9" t="s">
        <v>1</v>
      </c>
    </row>
    <row r="10" spans="2:16">
      <c r="B10" s="241" t="s">
        <v>138</v>
      </c>
      <c r="C10" s="254">
        <v>17.149999999999999</v>
      </c>
      <c r="D10" s="242">
        <v>5.0750999999999999</v>
      </c>
      <c r="E10" s="254">
        <v>39.29</v>
      </c>
      <c r="F10" s="242">
        <v>11.6288</v>
      </c>
      <c r="G10" s="254">
        <v>24.93</v>
      </c>
      <c r="H10" s="242">
        <v>7.3777999999999997</v>
      </c>
      <c r="I10" s="254">
        <v>14.36</v>
      </c>
      <c r="J10" s="242">
        <v>4.2510000000000003</v>
      </c>
      <c r="L10" s="201">
        <f>C10/C$19*100</f>
        <v>27.585652243847512</v>
      </c>
      <c r="M10" s="201">
        <f>E10/E$19*100</f>
        <v>27.670962743855199</v>
      </c>
      <c r="P10" s="201">
        <f>G10/E10*100</f>
        <v>63.451259862560448</v>
      </c>
    </row>
    <row r="11" spans="2:16">
      <c r="B11" s="243" t="s">
        <v>3</v>
      </c>
      <c r="C11" s="256">
        <v>10.98</v>
      </c>
      <c r="D11" s="59">
        <v>5.3112000000000004</v>
      </c>
      <c r="E11" s="256">
        <v>23.46</v>
      </c>
      <c r="F11" s="59">
        <v>11.344099999999999</v>
      </c>
      <c r="G11" s="256">
        <v>13.36</v>
      </c>
      <c r="H11" s="59">
        <v>6.4606000000000003</v>
      </c>
      <c r="I11" s="256">
        <v>10.1</v>
      </c>
      <c r="J11" s="59">
        <v>4.8834</v>
      </c>
      <c r="L11" s="1">
        <f t="shared" ref="L11:L21" si="0">C11/C$19*100</f>
        <v>17.661251407431237</v>
      </c>
      <c r="M11" s="1">
        <f t="shared" ref="M11:M21" si="1">E11/E$19*100</f>
        <v>16.522290302133953</v>
      </c>
      <c r="P11" s="1">
        <f t="shared" ref="P11:P21" si="2">G11/E11*100</f>
        <v>56.947996589940317</v>
      </c>
    </row>
    <row r="12" spans="2:16">
      <c r="B12" s="243" t="s">
        <v>4</v>
      </c>
      <c r="C12" s="256">
        <v>6.16</v>
      </c>
      <c r="D12" s="59">
        <v>4.7024999999999997</v>
      </c>
      <c r="E12" s="256">
        <v>15.83</v>
      </c>
      <c r="F12" s="59">
        <v>12.0783</v>
      </c>
      <c r="G12" s="256">
        <v>11.56</v>
      </c>
      <c r="H12" s="59">
        <v>8.8252000000000006</v>
      </c>
      <c r="I12" s="256">
        <v>4.26</v>
      </c>
      <c r="J12" s="59">
        <v>3.2530000000000001</v>
      </c>
      <c r="L12" s="260">
        <f t="shared" si="0"/>
        <v>9.9083159079942096</v>
      </c>
      <c r="M12" s="260">
        <f t="shared" si="1"/>
        <v>11.148672441721247</v>
      </c>
      <c r="N12" s="67">
        <f>L12/L10</f>
        <v>0.35918367346938779</v>
      </c>
      <c r="O12" s="67">
        <f>M12/M10</f>
        <v>0.402901501654365</v>
      </c>
      <c r="P12" s="260">
        <f t="shared" si="2"/>
        <v>73.025900189513578</v>
      </c>
    </row>
    <row r="13" spans="2:16">
      <c r="B13" s="241" t="s">
        <v>139</v>
      </c>
      <c r="C13" s="254">
        <v>19.82</v>
      </c>
      <c r="D13" s="242">
        <v>2.5449000000000002</v>
      </c>
      <c r="E13" s="254">
        <v>55.57</v>
      </c>
      <c r="F13" s="242">
        <v>7.1360000000000001</v>
      </c>
      <c r="G13" s="254">
        <v>38.869999999999997</v>
      </c>
      <c r="H13" s="242">
        <v>4.9920999999999998</v>
      </c>
      <c r="I13" s="254">
        <v>16.690000000000001</v>
      </c>
      <c r="J13" s="242">
        <v>2.1440000000000001</v>
      </c>
      <c r="L13" s="201">
        <f t="shared" si="0"/>
        <v>31.880328132539809</v>
      </c>
      <c r="M13" s="201">
        <f t="shared" si="1"/>
        <v>39.136558912599476</v>
      </c>
      <c r="P13" s="201">
        <f t="shared" si="2"/>
        <v>69.947813568472199</v>
      </c>
    </row>
    <row r="14" spans="2:16">
      <c r="B14" s="243" t="s">
        <v>3</v>
      </c>
      <c r="C14" s="256">
        <v>13.04</v>
      </c>
      <c r="D14" s="59">
        <v>3.1631999999999998</v>
      </c>
      <c r="E14" s="256">
        <v>33.340000000000003</v>
      </c>
      <c r="F14" s="59">
        <v>8.0867000000000004</v>
      </c>
      <c r="G14" s="256">
        <v>22.33</v>
      </c>
      <c r="H14" s="59">
        <v>5.4153000000000002</v>
      </c>
      <c r="I14" s="256">
        <v>11.01</v>
      </c>
      <c r="J14" s="59">
        <v>2.6713</v>
      </c>
      <c r="L14" s="1">
        <f t="shared" si="0"/>
        <v>20.974746662377349</v>
      </c>
      <c r="M14" s="1">
        <f t="shared" si="1"/>
        <v>23.480526797661806</v>
      </c>
      <c r="P14" s="1">
        <f t="shared" si="2"/>
        <v>66.976604679064181</v>
      </c>
    </row>
    <row r="15" spans="2:16">
      <c r="B15" s="243" t="s">
        <v>4</v>
      </c>
      <c r="C15" s="256">
        <v>6.78</v>
      </c>
      <c r="D15" s="59">
        <v>1.8492</v>
      </c>
      <c r="E15" s="256">
        <v>22.23</v>
      </c>
      <c r="F15" s="59">
        <v>6.0663999999999998</v>
      </c>
      <c r="G15" s="256">
        <v>16.55</v>
      </c>
      <c r="H15" s="59">
        <v>4.5157999999999996</v>
      </c>
      <c r="I15" s="256">
        <v>5.68</v>
      </c>
      <c r="J15" s="59">
        <v>1.5506</v>
      </c>
      <c r="L15" s="260">
        <f t="shared" si="0"/>
        <v>10.905581470162458</v>
      </c>
      <c r="M15" s="260">
        <f t="shared" si="1"/>
        <v>15.656032114937672</v>
      </c>
      <c r="N15" s="67">
        <f>L15/L13</f>
        <v>0.3420787083753784</v>
      </c>
      <c r="O15" s="67">
        <f>M15/M13</f>
        <v>0.400035990642433</v>
      </c>
      <c r="P15" s="260">
        <f t="shared" si="2"/>
        <v>74.448942869995506</v>
      </c>
    </row>
    <row r="16" spans="2:16">
      <c r="B16" s="241" t="s">
        <v>140</v>
      </c>
      <c r="C16" s="254">
        <v>24.83</v>
      </c>
      <c r="D16" s="242">
        <v>11.0565</v>
      </c>
      <c r="E16" s="254">
        <v>45.67</v>
      </c>
      <c r="F16" s="242">
        <v>20.337700000000002</v>
      </c>
      <c r="G16" s="254">
        <v>20.22</v>
      </c>
      <c r="H16" s="242">
        <v>9.0029000000000003</v>
      </c>
      <c r="I16" s="254">
        <v>25.45</v>
      </c>
      <c r="J16" s="242">
        <v>11.3348</v>
      </c>
      <c r="L16" s="201">
        <f t="shared" si="0"/>
        <v>39.938877271996134</v>
      </c>
      <c r="M16" s="201">
        <f t="shared" si="1"/>
        <v>32.164236918092818</v>
      </c>
      <c r="P16" s="201">
        <f t="shared" si="2"/>
        <v>44.274140573680747</v>
      </c>
    </row>
    <row r="17" spans="2:16">
      <c r="B17" s="243" t="s">
        <v>3</v>
      </c>
      <c r="C17" s="256">
        <v>11.36</v>
      </c>
      <c r="D17" s="59">
        <v>11.9011</v>
      </c>
      <c r="E17" s="256">
        <v>20.100000000000001</v>
      </c>
      <c r="F17" s="59">
        <v>21.071100000000001</v>
      </c>
      <c r="G17" s="256">
        <v>9.07</v>
      </c>
      <c r="H17" s="59">
        <v>9.5020000000000007</v>
      </c>
      <c r="I17" s="256">
        <v>11.04</v>
      </c>
      <c r="J17" s="59">
        <v>11.569000000000001</v>
      </c>
      <c r="L17" s="1">
        <f t="shared" si="0"/>
        <v>18.272478687469839</v>
      </c>
      <c r="M17" s="1">
        <f t="shared" si="1"/>
        <v>14.155926473695329</v>
      </c>
      <c r="P17" s="1">
        <f t="shared" si="2"/>
        <v>45.124378109452735</v>
      </c>
    </row>
    <row r="18" spans="2:16">
      <c r="B18" s="243" t="s">
        <v>4</v>
      </c>
      <c r="C18" s="256">
        <v>13.47</v>
      </c>
      <c r="D18" s="59">
        <v>10.432600000000001</v>
      </c>
      <c r="E18" s="256">
        <v>25.57</v>
      </c>
      <c r="F18" s="59">
        <v>19.7959</v>
      </c>
      <c r="G18" s="256">
        <v>11.15</v>
      </c>
      <c r="H18" s="59">
        <v>8.6341999999999999</v>
      </c>
      <c r="I18" s="256">
        <v>14.42</v>
      </c>
      <c r="J18" s="59">
        <v>11.1617</v>
      </c>
      <c r="L18" s="260">
        <f t="shared" si="0"/>
        <v>21.666398584526299</v>
      </c>
      <c r="M18" s="260">
        <f t="shared" si="1"/>
        <v>18.008310444397491</v>
      </c>
      <c r="N18" s="67">
        <f>L18/L16</f>
        <v>0.54248892468787768</v>
      </c>
      <c r="O18" s="67">
        <f>M18/M16</f>
        <v>0.5598861396978323</v>
      </c>
      <c r="P18" s="260">
        <f t="shared" si="2"/>
        <v>43.605788032851002</v>
      </c>
    </row>
    <row r="19" spans="2:16">
      <c r="B19" s="241" t="s">
        <v>6</v>
      </c>
      <c r="C19" s="254">
        <v>62.17</v>
      </c>
      <c r="D19" s="242">
        <v>4.5986000000000002</v>
      </c>
      <c r="E19" s="254">
        <v>141.99</v>
      </c>
      <c r="F19" s="242">
        <v>10.503399999999999</v>
      </c>
      <c r="G19" s="254">
        <v>85.01</v>
      </c>
      <c r="H19" s="242">
        <v>6.2887000000000004</v>
      </c>
      <c r="I19" s="254">
        <v>56.98</v>
      </c>
      <c r="J19" s="242">
        <v>4.2146999999999997</v>
      </c>
      <c r="L19" s="201">
        <f t="shared" si="0"/>
        <v>100</v>
      </c>
      <c r="M19" s="201">
        <f t="shared" si="1"/>
        <v>100</v>
      </c>
      <c r="P19" s="1">
        <f t="shared" si="2"/>
        <v>59.870413409395027</v>
      </c>
    </row>
    <row r="20" spans="2:16">
      <c r="B20" s="243" t="s">
        <v>3</v>
      </c>
      <c r="C20" s="256">
        <v>35.380000000000003</v>
      </c>
      <c r="D20" s="59">
        <v>4.9325000000000001</v>
      </c>
      <c r="E20" s="256">
        <v>77.12</v>
      </c>
      <c r="F20" s="59">
        <v>10.7517</v>
      </c>
      <c r="G20" s="256">
        <v>44.75</v>
      </c>
      <c r="H20" s="59">
        <v>6.2393000000000001</v>
      </c>
      <c r="I20" s="256">
        <v>32.369999999999997</v>
      </c>
      <c r="J20" s="59">
        <v>4.5124000000000004</v>
      </c>
      <c r="L20" s="1">
        <f t="shared" si="0"/>
        <v>56.908476757278436</v>
      </c>
      <c r="M20" s="1">
        <f t="shared" si="1"/>
        <v>54.313684062257906</v>
      </c>
      <c r="P20" s="1">
        <f t="shared" si="2"/>
        <v>58.02645228215767</v>
      </c>
    </row>
    <row r="21" spans="2:16">
      <c r="B21" s="244" t="s">
        <v>4</v>
      </c>
      <c r="C21" s="258">
        <v>26.79</v>
      </c>
      <c r="D21" s="58">
        <v>4.2213000000000003</v>
      </c>
      <c r="E21" s="258">
        <v>64.87</v>
      </c>
      <c r="F21" s="58">
        <v>10.222799999999999</v>
      </c>
      <c r="G21" s="258">
        <v>40.26</v>
      </c>
      <c r="H21" s="58">
        <v>6.3445999999999998</v>
      </c>
      <c r="I21" s="258">
        <v>24.61</v>
      </c>
      <c r="J21" s="58">
        <v>3.8782000000000001</v>
      </c>
      <c r="L21" s="260">
        <f t="shared" si="0"/>
        <v>43.091523242721571</v>
      </c>
      <c r="M21" s="260">
        <f t="shared" si="1"/>
        <v>45.686315937742094</v>
      </c>
      <c r="P21" s="260">
        <f t="shared" si="2"/>
        <v>62.062586711885302</v>
      </c>
    </row>
  </sheetData>
  <mergeCells count="5">
    <mergeCell ref="C7:D8"/>
    <mergeCell ref="E7:J7"/>
    <mergeCell ref="E8:F8"/>
    <mergeCell ref="G8:H8"/>
    <mergeCell ref="I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8"/>
  <sheetViews>
    <sheetView workbookViewId="0">
      <selection activeCell="C4" sqref="C4"/>
    </sheetView>
  </sheetViews>
  <sheetFormatPr baseColWidth="10" defaultColWidth="8.83203125" defaultRowHeight="14" x14ac:dyDescent="0"/>
  <cols>
    <col min="2" max="2" width="13.33203125" customWidth="1"/>
    <col min="3" max="3" width="11.83203125" customWidth="1"/>
    <col min="4" max="4" width="10.5" customWidth="1"/>
    <col min="5" max="5" width="12.33203125" bestFit="1" customWidth="1"/>
    <col min="6" max="6" width="11" bestFit="1" customWidth="1"/>
    <col min="7" max="7" width="12.33203125" bestFit="1" customWidth="1"/>
    <col min="8" max="8" width="11" bestFit="1" customWidth="1"/>
  </cols>
  <sheetData>
    <row r="3" spans="2:8">
      <c r="B3" s="40" t="s">
        <v>148</v>
      </c>
      <c r="C3" s="40" t="s">
        <v>157</v>
      </c>
    </row>
    <row r="4" spans="2:8">
      <c r="B4" t="s">
        <v>2</v>
      </c>
    </row>
    <row r="5" spans="2:8" ht="28.5" customHeight="1">
      <c r="B5" s="19"/>
      <c r="C5" s="382" t="s">
        <v>35</v>
      </c>
      <c r="D5" s="384"/>
      <c r="E5" s="391" t="s">
        <v>143</v>
      </c>
      <c r="F5" s="391"/>
      <c r="G5" s="391" t="s">
        <v>34</v>
      </c>
      <c r="H5" s="391"/>
    </row>
    <row r="6" spans="2:8">
      <c r="B6" s="63"/>
      <c r="C6" s="28" t="s">
        <v>133</v>
      </c>
      <c r="D6" s="28" t="s">
        <v>134</v>
      </c>
      <c r="E6" s="28" t="s">
        <v>133</v>
      </c>
      <c r="F6" s="28" t="s">
        <v>134</v>
      </c>
      <c r="G6" s="28" t="s">
        <v>133</v>
      </c>
      <c r="H6" s="63" t="s">
        <v>134</v>
      </c>
    </row>
    <row r="7" spans="2:8">
      <c r="B7" s="241" t="s">
        <v>138</v>
      </c>
      <c r="C7" s="242">
        <v>51.509399999999999</v>
      </c>
      <c r="D7" s="242">
        <v>35.901600000000002</v>
      </c>
      <c r="E7" s="242">
        <v>63.053899999999999</v>
      </c>
      <c r="F7" s="242">
        <v>47.888399999999997</v>
      </c>
      <c r="G7" s="242">
        <v>31.473500000000001</v>
      </c>
      <c r="H7" s="242">
        <v>15.0983</v>
      </c>
    </row>
    <row r="8" spans="2:8">
      <c r="B8" s="243" t="s">
        <v>3</v>
      </c>
      <c r="C8" s="59">
        <v>55.010899999999999</v>
      </c>
      <c r="D8" s="59">
        <v>26.941400000000002</v>
      </c>
      <c r="E8" s="59">
        <v>68.881799999999998</v>
      </c>
      <c r="F8" s="59">
        <v>38.627000000000002</v>
      </c>
      <c r="G8" s="59">
        <v>36.6601</v>
      </c>
      <c r="H8" s="59">
        <v>11.4816</v>
      </c>
    </row>
    <row r="9" spans="2:8">
      <c r="B9" s="243" t="s">
        <v>4</v>
      </c>
      <c r="C9" s="59">
        <v>46.319200000000002</v>
      </c>
      <c r="D9" s="59">
        <v>49.183</v>
      </c>
      <c r="E9" s="59">
        <v>56.320799999999998</v>
      </c>
      <c r="F9" s="59">
        <v>58.588299999999997</v>
      </c>
      <c r="G9" s="59">
        <v>19.185600000000001</v>
      </c>
      <c r="H9" s="59">
        <v>23.667100000000001</v>
      </c>
    </row>
    <row r="10" spans="2:8">
      <c r="B10" s="241" t="s">
        <v>139</v>
      </c>
      <c r="C10" s="242">
        <v>53.105899999999998</v>
      </c>
      <c r="D10" s="242">
        <v>40.683700000000002</v>
      </c>
      <c r="E10" s="242">
        <v>57.386400000000002</v>
      </c>
      <c r="F10" s="242">
        <v>53.152000000000001</v>
      </c>
      <c r="G10" s="242">
        <v>43.139200000000002</v>
      </c>
      <c r="H10" s="242">
        <v>11.6524</v>
      </c>
    </row>
    <row r="11" spans="2:8">
      <c r="B11" s="243" t="s">
        <v>3</v>
      </c>
      <c r="C11" s="59">
        <v>58.640999999999998</v>
      </c>
      <c r="D11" s="59">
        <v>33.014499999999998</v>
      </c>
      <c r="E11" s="59">
        <v>64.2136</v>
      </c>
      <c r="F11" s="59">
        <v>45.391500000000001</v>
      </c>
      <c r="G11" s="59">
        <v>47.344299999999997</v>
      </c>
      <c r="H11" s="59">
        <v>7.9238</v>
      </c>
    </row>
    <row r="12" spans="2:8">
      <c r="B12" s="243" t="s">
        <v>4</v>
      </c>
      <c r="C12" s="59">
        <v>44.804200000000002</v>
      </c>
      <c r="D12" s="59">
        <v>52.186300000000003</v>
      </c>
      <c r="E12" s="59">
        <v>48.174700000000001</v>
      </c>
      <c r="F12" s="59">
        <v>63.622700000000002</v>
      </c>
      <c r="G12" s="59">
        <v>34.988100000000003</v>
      </c>
      <c r="H12" s="59">
        <v>18.879899999999999</v>
      </c>
    </row>
    <row r="13" spans="2:8">
      <c r="B13" s="241" t="s">
        <v>140</v>
      </c>
      <c r="C13" s="242">
        <v>39.221600000000002</v>
      </c>
      <c r="D13" s="242">
        <v>34.180599999999998</v>
      </c>
      <c r="E13" s="242">
        <v>53.050699999999999</v>
      </c>
      <c r="F13" s="242">
        <v>51.056399999999996</v>
      </c>
      <c r="G13" s="242">
        <v>28.237500000000001</v>
      </c>
      <c r="H13" s="242">
        <v>20.776599999999998</v>
      </c>
    </row>
    <row r="14" spans="2:8">
      <c r="B14" s="243" t="s">
        <v>3</v>
      </c>
      <c r="C14" s="59">
        <v>48.207599999999999</v>
      </c>
      <c r="D14" s="59">
        <v>23.102900000000002</v>
      </c>
      <c r="E14" s="59">
        <v>63.832599999999999</v>
      </c>
      <c r="F14" s="59">
        <v>36.257899999999999</v>
      </c>
      <c r="G14" s="59">
        <v>35.374299999999998</v>
      </c>
      <c r="H14" s="59">
        <v>12.2982</v>
      </c>
    </row>
    <row r="15" spans="2:8">
      <c r="B15" s="243" t="s">
        <v>4</v>
      </c>
      <c r="C15" s="59">
        <v>32.155500000000004</v>
      </c>
      <c r="D15" s="59">
        <v>42.891500000000001</v>
      </c>
      <c r="E15" s="59">
        <v>44.2849</v>
      </c>
      <c r="F15" s="59">
        <v>63.087600000000002</v>
      </c>
      <c r="G15" s="59">
        <v>22.7727</v>
      </c>
      <c r="H15" s="59">
        <v>27.268699999999999</v>
      </c>
    </row>
    <row r="16" spans="2:8">
      <c r="B16" s="241" t="s">
        <v>6</v>
      </c>
      <c r="C16" s="242">
        <v>48.0413</v>
      </c>
      <c r="D16" s="242">
        <v>37.381500000000003</v>
      </c>
      <c r="E16" s="242">
        <v>57.872500000000002</v>
      </c>
      <c r="F16" s="242">
        <v>51.2898</v>
      </c>
      <c r="G16" s="242">
        <v>33.372300000000003</v>
      </c>
      <c r="H16" s="242">
        <v>16.629200000000001</v>
      </c>
    </row>
    <row r="17" spans="2:8">
      <c r="B17" s="243" t="s">
        <v>3</v>
      </c>
      <c r="C17" s="59">
        <v>54.673299999999998</v>
      </c>
      <c r="D17" s="59">
        <v>28.505800000000001</v>
      </c>
      <c r="E17" s="59">
        <v>65.530100000000004</v>
      </c>
      <c r="F17" s="59">
        <v>41.521599999999999</v>
      </c>
      <c r="G17" s="59">
        <v>39.661700000000003</v>
      </c>
      <c r="H17" s="59">
        <v>10.508900000000001</v>
      </c>
    </row>
    <row r="18" spans="2:8">
      <c r="B18" s="244" t="s">
        <v>4</v>
      </c>
      <c r="C18" s="58">
        <v>40.157299999999999</v>
      </c>
      <c r="D18" s="58">
        <v>47.932899999999997</v>
      </c>
      <c r="E18" s="58">
        <v>49.360799999999998</v>
      </c>
      <c r="F18" s="58">
        <v>62.147500000000001</v>
      </c>
      <c r="G18" s="58">
        <v>25.100899999999999</v>
      </c>
      <c r="H18" s="58">
        <v>24.6782</v>
      </c>
    </row>
  </sheetData>
  <mergeCells count="3">
    <mergeCell ref="C5:D5"/>
    <mergeCell ref="E5:F5"/>
    <mergeCell ref="G5:H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I18" sqref="I18"/>
    </sheetView>
  </sheetViews>
  <sheetFormatPr baseColWidth="10" defaultColWidth="8.83203125" defaultRowHeight="14" x14ac:dyDescent="0"/>
  <cols>
    <col min="1" max="1" width="11" customWidth="1"/>
    <col min="2" max="2" width="13.1640625" customWidth="1"/>
  </cols>
  <sheetData>
    <row r="2" spans="1:7">
      <c r="B2" s="40" t="s">
        <v>142</v>
      </c>
    </row>
    <row r="3" spans="1:7">
      <c r="C3" s="253"/>
      <c r="D3" s="1"/>
      <c r="E3" s="18"/>
    </row>
    <row r="4" spans="1:7">
      <c r="A4" s="40" t="s">
        <v>151</v>
      </c>
      <c r="B4" t="s">
        <v>7</v>
      </c>
    </row>
    <row r="5" spans="1:7">
      <c r="B5" s="19"/>
      <c r="C5" s="385" t="s">
        <v>133</v>
      </c>
      <c r="D5" s="385"/>
      <c r="E5" s="295" t="s">
        <v>137</v>
      </c>
    </row>
    <row r="6" spans="1:7">
      <c r="B6" s="63"/>
      <c r="C6" s="57" t="s">
        <v>75</v>
      </c>
      <c r="D6" s="57" t="s">
        <v>136</v>
      </c>
      <c r="E6" s="386"/>
    </row>
    <row r="7" spans="1:7">
      <c r="B7" s="241" t="s">
        <v>138</v>
      </c>
      <c r="C7" s="254">
        <v>572.55399999999997</v>
      </c>
      <c r="D7" s="242">
        <v>22.774902952263929</v>
      </c>
      <c r="E7" s="255">
        <v>1.5311235471373223</v>
      </c>
    </row>
    <row r="8" spans="1:7" ht="15" customHeight="1">
      <c r="B8" s="243" t="s">
        <v>3</v>
      </c>
      <c r="C8" s="256">
        <v>349.72300000000001</v>
      </c>
      <c r="D8" s="59">
        <v>13.911189835674186</v>
      </c>
      <c r="E8" s="257">
        <v>1.701248385708136</v>
      </c>
      <c r="G8" s="67">
        <f>D8/D$17</f>
        <v>0.2410223859715864</v>
      </c>
    </row>
    <row r="9" spans="1:7">
      <c r="B9" s="243" t="s">
        <v>4</v>
      </c>
      <c r="C9" s="256">
        <v>222.83099999999999</v>
      </c>
      <c r="D9" s="59">
        <v>8.8637131165897429</v>
      </c>
      <c r="E9" s="257">
        <v>1.0207490314248817</v>
      </c>
      <c r="F9" s="67">
        <f>E9/E8</f>
        <v>0.60000000000000009</v>
      </c>
      <c r="G9" s="67">
        <f>D9/D$18</f>
        <v>0.20963036620942621</v>
      </c>
    </row>
    <row r="10" spans="1:7" ht="15.75" customHeight="1">
      <c r="B10" s="241" t="s">
        <v>139</v>
      </c>
      <c r="C10" s="254">
        <v>1538.704</v>
      </c>
      <c r="D10" s="242">
        <v>61.206164435599639</v>
      </c>
      <c r="E10" s="255">
        <v>1.0434782608695652</v>
      </c>
      <c r="F10" s="67"/>
    </row>
    <row r="11" spans="1:7">
      <c r="B11" s="243" t="s">
        <v>3</v>
      </c>
      <c r="C11" s="256">
        <v>911.77800000000002</v>
      </c>
      <c r="D11" s="59">
        <v>36.26846631760376</v>
      </c>
      <c r="E11" s="257">
        <v>1.0869565217391304</v>
      </c>
      <c r="F11" s="67"/>
      <c r="G11" s="67">
        <f>D11/D$17</f>
        <v>0.62837991506535495</v>
      </c>
    </row>
    <row r="12" spans="1:7">
      <c r="B12" s="243" t="s">
        <v>4</v>
      </c>
      <c r="C12" s="256">
        <v>626.92600000000004</v>
      </c>
      <c r="D12" s="59">
        <v>24.937698117995886</v>
      </c>
      <c r="E12" s="257">
        <v>0.91544554455445548</v>
      </c>
      <c r="F12" s="67">
        <f>E12/E11</f>
        <v>0.84220990099009907</v>
      </c>
      <c r="G12" s="67">
        <f>D12/D$18</f>
        <v>0.5897865510912339</v>
      </c>
    </row>
    <row r="13" spans="1:7">
      <c r="B13" s="241" t="s">
        <v>140</v>
      </c>
      <c r="C13" s="254">
        <v>389.005</v>
      </c>
      <c r="D13" s="242">
        <v>15.473738936319419</v>
      </c>
      <c r="E13" s="255">
        <v>0.60869565217391308</v>
      </c>
      <c r="F13" s="67"/>
    </row>
    <row r="14" spans="1:7">
      <c r="B14" s="243" t="s">
        <v>3</v>
      </c>
      <c r="C14" s="256">
        <v>184.84299999999999</v>
      </c>
      <c r="D14" s="59">
        <v>7.3526364088021765</v>
      </c>
      <c r="E14" s="257">
        <v>0.70108910891089105</v>
      </c>
      <c r="F14" s="67"/>
      <c r="G14" s="67">
        <f>D14/D$17</f>
        <v>0.12739025139938165</v>
      </c>
    </row>
    <row r="15" spans="1:7">
      <c r="B15" s="243" t="s">
        <v>4</v>
      </c>
      <c r="C15" s="256">
        <v>204.16200000000001</v>
      </c>
      <c r="D15" s="59">
        <v>8.1211025275172446</v>
      </c>
      <c r="E15" s="257">
        <v>0.52173913043478259</v>
      </c>
      <c r="F15" s="67">
        <f>E15/E14</f>
        <v>0.74418376181207524</v>
      </c>
      <c r="G15" s="67">
        <f>D15/D$18</f>
        <v>0.1920673282714204</v>
      </c>
    </row>
    <row r="16" spans="1:7">
      <c r="B16" s="241" t="s">
        <v>6</v>
      </c>
      <c r="C16" s="254">
        <v>2513.9690000000001</v>
      </c>
      <c r="D16" s="242">
        <v>100</v>
      </c>
      <c r="E16" s="255">
        <v>1</v>
      </c>
      <c r="F16" s="67"/>
    </row>
    <row r="17" spans="2:7">
      <c r="B17" s="243" t="s">
        <v>3</v>
      </c>
      <c r="C17" s="256">
        <v>1450.998</v>
      </c>
      <c r="D17" s="59">
        <v>57.717418154320924</v>
      </c>
      <c r="E17" s="257">
        <v>1.1168015497201893</v>
      </c>
      <c r="F17" s="67"/>
      <c r="G17" s="67"/>
    </row>
    <row r="18" spans="2:7">
      <c r="B18" s="244" t="s">
        <v>4</v>
      </c>
      <c r="C18" s="258">
        <v>1062.971</v>
      </c>
      <c r="D18" s="58">
        <v>42.282581845679083</v>
      </c>
      <c r="E18" s="259">
        <v>0.85062419285406798</v>
      </c>
      <c r="F18" s="67">
        <f>E18/E17</f>
        <v>0.76166100688809835</v>
      </c>
      <c r="G18" s="67"/>
    </row>
  </sheetData>
  <mergeCells count="2">
    <mergeCell ref="C5:D5"/>
    <mergeCell ref="E5:E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workbookViewId="0">
      <selection activeCell="E8" sqref="E8"/>
    </sheetView>
  </sheetViews>
  <sheetFormatPr baseColWidth="10" defaultColWidth="8.83203125" defaultRowHeight="14" x14ac:dyDescent="0"/>
  <sheetData>
    <row r="2" spans="1:5">
      <c r="B2" s="40" t="s">
        <v>20</v>
      </c>
    </row>
    <row r="4" spans="1:5">
      <c r="C4" t="s">
        <v>0</v>
      </c>
      <c r="D4" t="s">
        <v>1</v>
      </c>
      <c r="E4" t="s">
        <v>9</v>
      </c>
    </row>
    <row r="5" spans="1:5">
      <c r="A5" s="269" t="s">
        <v>2</v>
      </c>
      <c r="B5" t="s">
        <v>3</v>
      </c>
      <c r="C5" s="1">
        <v>7.1670999999999996</v>
      </c>
      <c r="D5" s="1">
        <v>12.950200000000001</v>
      </c>
      <c r="E5" s="1">
        <f>D5-C5</f>
        <v>5.783100000000001</v>
      </c>
    </row>
    <row r="6" spans="1:5">
      <c r="A6" s="269"/>
      <c r="B6" t="s">
        <v>4</v>
      </c>
      <c r="C6" s="1">
        <v>6.7663000000000002</v>
      </c>
      <c r="D6" s="1">
        <v>12.476599999999999</v>
      </c>
      <c r="E6" s="1">
        <f t="shared" ref="E6:E16" si="0">D6-C6</f>
        <v>5.7102999999999993</v>
      </c>
    </row>
    <row r="7" spans="1:5">
      <c r="A7" s="269"/>
      <c r="B7" t="s">
        <v>5</v>
      </c>
      <c r="C7" s="1">
        <v>15.664099999999999</v>
      </c>
      <c r="D7" s="1">
        <v>27.8035</v>
      </c>
      <c r="E7" s="2">
        <f t="shared" si="0"/>
        <v>12.1394</v>
      </c>
    </row>
    <row r="8" spans="1:5">
      <c r="A8" s="269"/>
      <c r="B8" t="s">
        <v>6</v>
      </c>
      <c r="C8" s="1">
        <v>8.7707999999999995</v>
      </c>
      <c r="D8" s="1">
        <v>15.851000000000001</v>
      </c>
      <c r="E8" s="1">
        <f t="shared" si="0"/>
        <v>7.0802000000000014</v>
      </c>
    </row>
    <row r="9" spans="1:5">
      <c r="A9" s="269" t="s">
        <v>7</v>
      </c>
      <c r="B9" t="s">
        <v>3</v>
      </c>
      <c r="C9" s="1">
        <v>9.0911000000000008</v>
      </c>
      <c r="D9" s="1">
        <v>15.213699999999999</v>
      </c>
      <c r="E9" s="1">
        <f t="shared" si="0"/>
        <v>6.1225999999999985</v>
      </c>
    </row>
    <row r="10" spans="1:5">
      <c r="A10" s="269"/>
      <c r="B10" t="s">
        <v>4</v>
      </c>
      <c r="C10" s="1">
        <v>11.055300000000001</v>
      </c>
      <c r="D10" s="1">
        <v>17.596</v>
      </c>
      <c r="E10" s="1">
        <f t="shared" si="0"/>
        <v>6.5406999999999993</v>
      </c>
    </row>
    <row r="11" spans="1:5">
      <c r="A11" s="269"/>
      <c r="B11" t="s">
        <v>5</v>
      </c>
      <c r="C11" s="1">
        <v>18.993500000000001</v>
      </c>
      <c r="D11" s="1">
        <v>29.3934</v>
      </c>
      <c r="E11" s="2">
        <f t="shared" si="0"/>
        <v>10.399899999999999</v>
      </c>
    </row>
    <row r="12" spans="1:5">
      <c r="A12" s="269"/>
      <c r="B12" t="s">
        <v>6</v>
      </c>
      <c r="C12" s="1">
        <v>12.684900000000001</v>
      </c>
      <c r="D12" s="1">
        <v>20.1982</v>
      </c>
      <c r="E12" s="1">
        <f t="shared" si="0"/>
        <v>7.5132999999999992</v>
      </c>
    </row>
    <row r="13" spans="1:5">
      <c r="A13" s="269" t="s">
        <v>8</v>
      </c>
      <c r="B13" t="s">
        <v>3</v>
      </c>
      <c r="C13" s="1">
        <v>40.498699999999999</v>
      </c>
      <c r="D13" s="1">
        <v>49.267200000000003</v>
      </c>
      <c r="E13" s="1">
        <f t="shared" si="0"/>
        <v>8.7685000000000031</v>
      </c>
    </row>
    <row r="14" spans="1:5">
      <c r="A14" s="269"/>
      <c r="B14" t="s">
        <v>4</v>
      </c>
      <c r="C14" s="1">
        <v>42.512999999999998</v>
      </c>
      <c r="D14" s="1">
        <v>50.876100000000001</v>
      </c>
      <c r="E14" s="1">
        <f t="shared" si="0"/>
        <v>8.3631000000000029</v>
      </c>
    </row>
    <row r="15" spans="1:5">
      <c r="A15" s="269"/>
      <c r="B15" t="s">
        <v>5</v>
      </c>
      <c r="C15" s="1">
        <v>56.8583</v>
      </c>
      <c r="D15" s="1">
        <v>66.573599999999999</v>
      </c>
      <c r="E15" s="2">
        <f t="shared" si="0"/>
        <v>9.7152999999999992</v>
      </c>
    </row>
    <row r="16" spans="1:5">
      <c r="A16" s="269"/>
      <c r="B16" t="s">
        <v>6</v>
      </c>
      <c r="C16" s="1">
        <v>47.117699999999999</v>
      </c>
      <c r="D16" s="1">
        <v>56.093800000000002</v>
      </c>
      <c r="E16" s="1">
        <f t="shared" si="0"/>
        <v>8.9761000000000024</v>
      </c>
    </row>
    <row r="19" spans="1:1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270"/>
      <c r="B20" s="15"/>
      <c r="C20" s="38"/>
      <c r="D20" s="38"/>
      <c r="E20" s="38"/>
      <c r="F20" s="38"/>
      <c r="G20" s="16"/>
      <c r="H20" s="16"/>
      <c r="I20" s="16"/>
      <c r="J20" s="16"/>
      <c r="K20" s="15"/>
      <c r="L20" s="39"/>
    </row>
    <row r="21" spans="1:12">
      <c r="A21" s="270"/>
      <c r="B21" s="15"/>
      <c r="C21" s="38"/>
      <c r="D21" s="38"/>
      <c r="E21" s="38"/>
      <c r="F21" s="38"/>
      <c r="G21" s="16"/>
      <c r="H21" s="16"/>
      <c r="I21" s="16"/>
      <c r="J21" s="16"/>
      <c r="K21" s="15"/>
      <c r="L21" s="39"/>
    </row>
    <row r="22" spans="1:12">
      <c r="A22" s="270"/>
      <c r="B22" s="15"/>
      <c r="C22" s="38"/>
      <c r="D22" s="38"/>
      <c r="E22" s="38"/>
      <c r="F22" s="38"/>
      <c r="G22" s="16"/>
      <c r="H22" s="16"/>
      <c r="I22" s="16"/>
      <c r="J22" s="16"/>
      <c r="K22" s="15"/>
      <c r="L22" s="39"/>
    </row>
    <row r="23" spans="1:12">
      <c r="A23" s="270"/>
      <c r="B23" s="15"/>
      <c r="C23" s="38"/>
      <c r="D23" s="38"/>
      <c r="E23" s="38"/>
      <c r="F23" s="38"/>
      <c r="G23" s="16"/>
      <c r="H23" s="16"/>
      <c r="I23" s="16"/>
      <c r="J23" s="16"/>
      <c r="K23" s="15"/>
      <c r="L23" s="39"/>
    </row>
    <row r="24" spans="1:12">
      <c r="A24" s="270"/>
      <c r="B24" s="15"/>
      <c r="C24" s="38"/>
      <c r="D24" s="38"/>
      <c r="E24" s="38"/>
      <c r="F24" s="38"/>
      <c r="G24" s="16"/>
      <c r="H24" s="16"/>
      <c r="I24" s="16"/>
      <c r="J24" s="16"/>
      <c r="K24" s="15"/>
      <c r="L24" s="39"/>
    </row>
    <row r="25" spans="1:12">
      <c r="A25" s="270"/>
      <c r="B25" s="15"/>
      <c r="C25" s="38"/>
      <c r="D25" s="38"/>
      <c r="E25" s="38"/>
      <c r="F25" s="38"/>
      <c r="G25" s="16"/>
      <c r="H25" s="16"/>
      <c r="I25" s="16"/>
      <c r="J25" s="16"/>
      <c r="K25" s="15"/>
      <c r="L25" s="39"/>
    </row>
    <row r="26" spans="1:12">
      <c r="A26" s="270"/>
      <c r="B26" s="15"/>
      <c r="C26" s="38"/>
      <c r="D26" s="38"/>
      <c r="E26" s="38"/>
      <c r="F26" s="38"/>
      <c r="G26" s="16"/>
      <c r="H26" s="16"/>
      <c r="I26" s="16"/>
      <c r="J26" s="16"/>
      <c r="K26" s="15"/>
      <c r="L26" s="39"/>
    </row>
    <row r="27" spans="1:12">
      <c r="A27" s="270"/>
      <c r="B27" s="15"/>
      <c r="C27" s="38"/>
      <c r="D27" s="38"/>
      <c r="E27" s="38"/>
      <c r="F27" s="38"/>
      <c r="G27" s="16"/>
      <c r="H27" s="16"/>
      <c r="I27" s="16"/>
      <c r="J27" s="16"/>
      <c r="K27" s="15"/>
      <c r="L27" s="39"/>
    </row>
    <row r="28" spans="1:12">
      <c r="A28" s="270"/>
      <c r="B28" s="15"/>
      <c r="C28" s="38"/>
      <c r="D28" s="38"/>
      <c r="E28" s="38"/>
      <c r="F28" s="38"/>
      <c r="G28" s="16"/>
      <c r="H28" s="16"/>
      <c r="I28" s="16"/>
      <c r="J28" s="16"/>
      <c r="K28" s="15"/>
      <c r="L28" s="39"/>
    </row>
    <row r="29" spans="1:12">
      <c r="A29" s="270"/>
      <c r="B29" s="15"/>
      <c r="C29" s="38"/>
      <c r="D29" s="38"/>
      <c r="E29" s="38"/>
      <c r="F29" s="38"/>
      <c r="G29" s="16"/>
      <c r="H29" s="16"/>
      <c r="I29" s="16"/>
      <c r="J29" s="16"/>
      <c r="K29" s="15"/>
      <c r="L29" s="39"/>
    </row>
    <row r="30" spans="1:12">
      <c r="A30" s="270"/>
      <c r="B30" s="15"/>
      <c r="C30" s="38"/>
      <c r="D30" s="38"/>
      <c r="E30" s="38"/>
      <c r="F30" s="38"/>
      <c r="G30" s="16"/>
      <c r="H30" s="16"/>
      <c r="I30" s="16"/>
      <c r="J30" s="16"/>
      <c r="K30" s="15"/>
      <c r="L30" s="39"/>
    </row>
    <row r="31" spans="1:12">
      <c r="A31" s="270"/>
      <c r="B31" s="15"/>
      <c r="C31" s="38"/>
      <c r="D31" s="38"/>
      <c r="E31" s="38"/>
      <c r="F31" s="38"/>
      <c r="G31" s="16"/>
      <c r="H31" s="16"/>
      <c r="I31" s="16"/>
      <c r="J31" s="16"/>
      <c r="K31" s="15"/>
      <c r="L31" s="39"/>
    </row>
    <row r="32" spans="1:1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270"/>
      <c r="B33" s="15"/>
      <c r="C33" s="16"/>
      <c r="D33" s="16"/>
      <c r="E33" s="15"/>
      <c r="F33" s="15"/>
      <c r="G33" s="15"/>
      <c r="H33" s="15"/>
      <c r="I33" s="15"/>
      <c r="J33" s="15"/>
      <c r="K33" s="15"/>
      <c r="L33" s="15"/>
    </row>
    <row r="34" spans="1:12">
      <c r="A34" s="270"/>
      <c r="B34" s="15"/>
      <c r="C34" s="16"/>
      <c r="D34" s="16"/>
      <c r="E34" s="15"/>
      <c r="F34" s="15"/>
      <c r="G34" s="15"/>
      <c r="H34" s="15"/>
      <c r="I34" s="15"/>
      <c r="J34" s="15"/>
      <c r="K34" s="15"/>
      <c r="L34" s="15"/>
    </row>
    <row r="35" spans="1:12">
      <c r="A35" s="270"/>
      <c r="B35" s="15"/>
      <c r="C35" s="16"/>
      <c r="D35" s="16"/>
      <c r="E35" s="15"/>
      <c r="F35" s="15"/>
      <c r="G35" s="15"/>
      <c r="H35" s="15"/>
      <c r="I35" s="15"/>
      <c r="J35" s="15"/>
      <c r="K35" s="15"/>
      <c r="L35" s="15"/>
    </row>
    <row r="36" spans="1:12">
      <c r="A36" s="270"/>
      <c r="B36" s="15"/>
      <c r="C36" s="16"/>
      <c r="D36" s="16"/>
      <c r="E36" s="15"/>
      <c r="F36" s="15"/>
      <c r="G36" s="15"/>
      <c r="H36" s="15"/>
      <c r="I36" s="15"/>
      <c r="J36" s="15"/>
      <c r="K36" s="15"/>
      <c r="L36" s="15"/>
    </row>
    <row r="37" spans="1:12">
      <c r="A37" s="270"/>
      <c r="B37" s="15"/>
      <c r="C37" s="16"/>
      <c r="D37" s="16"/>
      <c r="E37" s="15"/>
      <c r="F37" s="15"/>
      <c r="G37" s="15"/>
      <c r="H37" s="15"/>
      <c r="I37" s="15"/>
      <c r="J37" s="15"/>
      <c r="K37" s="15"/>
      <c r="L37" s="15"/>
    </row>
    <row r="38" spans="1:12">
      <c r="A38" s="270"/>
      <c r="B38" s="15"/>
      <c r="C38" s="16"/>
      <c r="D38" s="16"/>
      <c r="E38" s="15"/>
      <c r="F38" s="15"/>
      <c r="G38" s="15"/>
      <c r="H38" s="15"/>
      <c r="I38" s="15"/>
      <c r="J38" s="15"/>
      <c r="K38" s="15"/>
      <c r="L38" s="15"/>
    </row>
    <row r="39" spans="1:12">
      <c r="A39" s="270"/>
      <c r="B39" s="15"/>
      <c r="C39" s="16"/>
      <c r="D39" s="16"/>
      <c r="E39" s="15"/>
      <c r="F39" s="15"/>
      <c r="G39" s="15"/>
      <c r="H39" s="15"/>
      <c r="I39" s="15"/>
      <c r="J39" s="15"/>
      <c r="K39" s="15"/>
      <c r="L39" s="15"/>
    </row>
    <row r="40" spans="1:12">
      <c r="A40" s="270"/>
      <c r="B40" s="15"/>
      <c r="C40" s="16"/>
      <c r="D40" s="16"/>
      <c r="E40" s="15"/>
      <c r="F40" s="15"/>
      <c r="G40" s="15"/>
      <c r="H40" s="15"/>
      <c r="I40" s="15"/>
      <c r="J40" s="15"/>
      <c r="K40" s="15"/>
      <c r="L40" s="15"/>
    </row>
    <row r="41" spans="1:12">
      <c r="A41" s="270"/>
      <c r="B41" s="15"/>
      <c r="C41" s="16"/>
      <c r="D41" s="16"/>
      <c r="E41" s="15"/>
      <c r="F41" s="15"/>
      <c r="G41" s="15"/>
      <c r="H41" s="15"/>
      <c r="I41" s="15"/>
      <c r="J41" s="15"/>
      <c r="K41" s="15"/>
      <c r="L41" s="15"/>
    </row>
    <row r="45" spans="1:12">
      <c r="D45" s="269"/>
      <c r="E45" s="269"/>
      <c r="F45" s="269"/>
      <c r="G45" s="269"/>
      <c r="H45" s="269"/>
      <c r="I45" s="269"/>
      <c r="J45" s="269"/>
      <c r="K45" s="269"/>
      <c r="L45" s="269"/>
    </row>
    <row r="46" spans="1:12">
      <c r="D46" s="3" t="s">
        <v>3</v>
      </c>
      <c r="E46" s="3" t="s">
        <v>4</v>
      </c>
      <c r="F46" s="3" t="s">
        <v>5</v>
      </c>
      <c r="G46" s="15"/>
      <c r="H46" s="15"/>
      <c r="I46" s="15"/>
      <c r="J46" s="15"/>
      <c r="K46" s="15"/>
      <c r="L46" s="15"/>
    </row>
    <row r="47" spans="1:12">
      <c r="B47" s="269" t="s">
        <v>2</v>
      </c>
      <c r="C47" t="s">
        <v>6</v>
      </c>
      <c r="D47" s="5">
        <v>36.165173674234353</v>
      </c>
      <c r="E47" s="5">
        <v>42.936162460317156</v>
      </c>
      <c r="F47" s="5">
        <v>20.899051487888737</v>
      </c>
      <c r="G47" s="16"/>
      <c r="H47" s="16"/>
      <c r="I47" s="16"/>
      <c r="J47" s="16"/>
      <c r="K47" s="16"/>
      <c r="L47" s="16"/>
    </row>
    <row r="48" spans="1:12">
      <c r="B48" s="269"/>
      <c r="C48" t="s">
        <v>14</v>
      </c>
      <c r="D48" s="5">
        <v>29.54539896803854</v>
      </c>
      <c r="E48" s="5">
        <v>33.795515124837983</v>
      </c>
      <c r="F48" s="5">
        <v>36.659085907123469</v>
      </c>
      <c r="G48" s="16"/>
      <c r="H48" s="16"/>
      <c r="I48" s="16"/>
      <c r="J48" s="16"/>
      <c r="K48" s="16"/>
      <c r="L48" s="16"/>
    </row>
    <row r="49" spans="2:6">
      <c r="B49" s="269" t="s">
        <v>7</v>
      </c>
      <c r="C49" t="s">
        <v>6</v>
      </c>
      <c r="D49" s="8">
        <v>33.608288677013014</v>
      </c>
      <c r="E49" s="8">
        <v>37.547150114830536</v>
      </c>
      <c r="F49" s="8">
        <v>28.844561208156446</v>
      </c>
    </row>
    <row r="50" spans="2:6">
      <c r="B50" s="269"/>
      <c r="C50" t="s">
        <v>14</v>
      </c>
      <c r="D50" s="8">
        <v>25.314623872651627</v>
      </c>
      <c r="E50" s="8">
        <v>32.709684643943113</v>
      </c>
      <c r="F50" s="8">
        <v>41.975691483405257</v>
      </c>
    </row>
    <row r="51" spans="2:6">
      <c r="B51" s="269" t="s">
        <v>8</v>
      </c>
      <c r="C51" t="s">
        <v>6</v>
      </c>
      <c r="D51" s="11">
        <v>30.055905711369864</v>
      </c>
      <c r="E51" s="11">
        <v>33.624927305792376</v>
      </c>
      <c r="F51" s="11">
        <v>36.319166982837757</v>
      </c>
    </row>
    <row r="52" spans="2:6">
      <c r="B52" s="269"/>
      <c r="C52" t="s">
        <v>14</v>
      </c>
      <c r="D52" s="11">
        <v>26.398149712279253</v>
      </c>
      <c r="E52" s="11">
        <v>30.497256420664797</v>
      </c>
      <c r="F52" s="11">
        <v>43.104593867055954</v>
      </c>
    </row>
  </sheetData>
  <mergeCells count="15">
    <mergeCell ref="D45:F45"/>
    <mergeCell ref="G45:I45"/>
    <mergeCell ref="J45:L45"/>
    <mergeCell ref="A5:A8"/>
    <mergeCell ref="A9:A12"/>
    <mergeCell ref="A13:A16"/>
    <mergeCell ref="A20:A23"/>
    <mergeCell ref="A24:A27"/>
    <mergeCell ref="A28:A31"/>
    <mergeCell ref="B47:B48"/>
    <mergeCell ref="B49:B50"/>
    <mergeCell ref="B51:B52"/>
    <mergeCell ref="A33:A35"/>
    <mergeCell ref="A36:A38"/>
    <mergeCell ref="A39:A4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2" sqref="B2"/>
    </sheetView>
  </sheetViews>
  <sheetFormatPr baseColWidth="10" defaultColWidth="8.83203125" defaultRowHeight="14" x14ac:dyDescent="0"/>
  <cols>
    <col min="2" max="2" width="13.1640625" customWidth="1"/>
  </cols>
  <sheetData>
    <row r="2" spans="2:20">
      <c r="B2" s="40" t="s">
        <v>154</v>
      </c>
    </row>
    <row r="3" spans="2:20">
      <c r="B3" t="s">
        <v>7</v>
      </c>
    </row>
    <row r="4" spans="2:20">
      <c r="B4" s="19"/>
      <c r="C4" s="387" t="s">
        <v>71</v>
      </c>
      <c r="D4" s="388"/>
      <c r="E4" s="383" t="s">
        <v>112</v>
      </c>
      <c r="F4" s="383"/>
      <c r="G4" s="383"/>
      <c r="H4" s="383"/>
      <c r="I4" s="383"/>
      <c r="J4" s="384"/>
      <c r="L4" t="s">
        <v>145</v>
      </c>
      <c r="P4" t="s">
        <v>146</v>
      </c>
    </row>
    <row r="5" spans="2:20">
      <c r="B5" s="63"/>
      <c r="C5" s="389"/>
      <c r="D5" s="390"/>
      <c r="E5" s="384" t="s">
        <v>35</v>
      </c>
      <c r="F5" s="385"/>
      <c r="G5" s="385" t="s">
        <v>143</v>
      </c>
      <c r="H5" s="385"/>
      <c r="I5" s="385" t="s">
        <v>34</v>
      </c>
      <c r="J5" s="385"/>
    </row>
    <row r="6" spans="2:20">
      <c r="B6" s="63"/>
      <c r="C6" s="28" t="s">
        <v>144</v>
      </c>
      <c r="D6" s="28" t="s">
        <v>74</v>
      </c>
      <c r="E6" s="28" t="s">
        <v>144</v>
      </c>
      <c r="F6" s="28" t="s">
        <v>74</v>
      </c>
      <c r="G6" s="28" t="s">
        <v>144</v>
      </c>
      <c r="H6" s="28" t="s">
        <v>74</v>
      </c>
      <c r="I6" s="28" t="s">
        <v>144</v>
      </c>
      <c r="J6" s="28" t="s">
        <v>74</v>
      </c>
      <c r="L6" t="s">
        <v>0</v>
      </c>
      <c r="M6" t="s">
        <v>1</v>
      </c>
    </row>
    <row r="7" spans="2:20">
      <c r="B7" s="241" t="s">
        <v>138</v>
      </c>
      <c r="C7" s="254">
        <v>34.03</v>
      </c>
      <c r="D7" s="242">
        <v>5.9432</v>
      </c>
      <c r="E7" s="254">
        <v>68.010000000000005</v>
      </c>
      <c r="F7" s="242">
        <v>11.878500000000001</v>
      </c>
      <c r="G7" s="254">
        <v>38.58</v>
      </c>
      <c r="H7" s="242">
        <v>6.7382</v>
      </c>
      <c r="I7" s="254">
        <v>29.43</v>
      </c>
      <c r="J7" s="242">
        <v>5.1402999999999999</v>
      </c>
      <c r="L7" s="201">
        <f>C7/C$16*100</f>
        <v>21.324727409449803</v>
      </c>
      <c r="M7" s="201">
        <f>E7/E$16*100</f>
        <v>20.378749288346867</v>
      </c>
      <c r="P7" s="201">
        <f>G7/E7*100</f>
        <v>56.726951918835454</v>
      </c>
    </row>
    <row r="8" spans="2:20">
      <c r="B8" s="243" t="s">
        <v>3</v>
      </c>
      <c r="C8" s="256">
        <v>16.309999999999999</v>
      </c>
      <c r="D8" s="59">
        <v>4.6639999999999997</v>
      </c>
      <c r="E8" s="256">
        <v>35.89</v>
      </c>
      <c r="F8" s="59">
        <v>10.263299999999999</v>
      </c>
      <c r="G8" s="256">
        <v>18.62</v>
      </c>
      <c r="H8" s="59">
        <v>5.3234000000000004</v>
      </c>
      <c r="I8" s="256">
        <v>17.28</v>
      </c>
      <c r="J8" s="59">
        <v>4.9398999999999997</v>
      </c>
      <c r="L8" s="1">
        <f t="shared" ref="L8:L18" si="0">C8/C$16*100</f>
        <v>10.220579019927307</v>
      </c>
      <c r="M8" s="1">
        <f t="shared" ref="M8:M18" si="1">E8/E$16*100</f>
        <v>10.754202499026158</v>
      </c>
      <c r="P8" s="1">
        <f t="shared" ref="P8:P18" si="2">G8/E8*100</f>
        <v>51.880746726107553</v>
      </c>
      <c r="S8" s="67">
        <f>C8/C$17</f>
        <v>0.17197385069590887</v>
      </c>
      <c r="T8" s="67">
        <f>E8/E$17</f>
        <v>0.18909378292939935</v>
      </c>
    </row>
    <row r="9" spans="2:20">
      <c r="B9" s="243" t="s">
        <v>4</v>
      </c>
      <c r="C9" s="256">
        <v>17.72</v>
      </c>
      <c r="D9" s="59">
        <v>7.9508999999999999</v>
      </c>
      <c r="E9" s="256">
        <v>32.119999999999997</v>
      </c>
      <c r="F9" s="59">
        <v>14.413600000000001</v>
      </c>
      <c r="G9" s="256">
        <v>19.96</v>
      </c>
      <c r="H9" s="59">
        <v>8.9588000000000001</v>
      </c>
      <c r="I9" s="256">
        <v>12.16</v>
      </c>
      <c r="J9" s="59">
        <v>5.4547999999999996</v>
      </c>
      <c r="L9" s="260">
        <f t="shared" si="0"/>
        <v>11.104148389522495</v>
      </c>
      <c r="M9" s="260">
        <f t="shared" si="1"/>
        <v>9.6245467893207071</v>
      </c>
      <c r="N9" s="67">
        <f>L9/L7</f>
        <v>0.5207170143990596</v>
      </c>
      <c r="O9" s="67">
        <f>M9/M7</f>
        <v>0.4722834877223937</v>
      </c>
      <c r="P9" s="260">
        <f t="shared" si="2"/>
        <v>62.141967621419681</v>
      </c>
      <c r="Q9" s="67">
        <f>C9/C$18</f>
        <v>0.27371022551745444</v>
      </c>
      <c r="R9" s="67">
        <f>E9/E$18</f>
        <v>0.22316403807406376</v>
      </c>
    </row>
    <row r="10" spans="2:20">
      <c r="B10" s="241" t="s">
        <v>139</v>
      </c>
      <c r="C10" s="254">
        <v>85.72</v>
      </c>
      <c r="D10" s="242">
        <v>5.5711000000000004</v>
      </c>
      <c r="E10" s="254">
        <v>185.13</v>
      </c>
      <c r="F10" s="242">
        <v>12.0312</v>
      </c>
      <c r="G10" s="254">
        <v>117.42</v>
      </c>
      <c r="H10" s="242">
        <v>7.6308999999999996</v>
      </c>
      <c r="I10" s="254">
        <v>67.709999999999994</v>
      </c>
      <c r="J10" s="242">
        <v>4.4002999999999997</v>
      </c>
      <c r="L10" s="201">
        <f t="shared" si="0"/>
        <v>53.716004511843586</v>
      </c>
      <c r="M10" s="201">
        <f t="shared" si="1"/>
        <v>55.47298714529709</v>
      </c>
      <c r="P10" s="201">
        <f t="shared" si="2"/>
        <v>63.42570085885594</v>
      </c>
    </row>
    <row r="11" spans="2:20">
      <c r="B11" s="243" t="s">
        <v>3</v>
      </c>
      <c r="C11" s="256">
        <v>59.63</v>
      </c>
      <c r="D11" s="59">
        <v>6.5399000000000003</v>
      </c>
      <c r="E11" s="256">
        <v>115.02</v>
      </c>
      <c r="F11" s="59">
        <v>12.614599999999999</v>
      </c>
      <c r="G11" s="256">
        <v>61.25</v>
      </c>
      <c r="H11" s="59">
        <v>6.7172000000000001</v>
      </c>
      <c r="I11" s="256">
        <v>53.77</v>
      </c>
      <c r="J11" s="59">
        <v>5.8974000000000002</v>
      </c>
      <c r="L11" s="1">
        <f t="shared" si="0"/>
        <v>37.366837949617739</v>
      </c>
      <c r="M11" s="1">
        <f t="shared" si="1"/>
        <v>34.464986665867613</v>
      </c>
      <c r="P11" s="1">
        <f t="shared" si="2"/>
        <v>53.251608415927663</v>
      </c>
      <c r="S11" s="67">
        <f>C11/C$17</f>
        <v>0.62874314635175033</v>
      </c>
      <c r="T11" s="67">
        <f>E11/E$17</f>
        <v>0.60600632244467856</v>
      </c>
    </row>
    <row r="12" spans="2:20">
      <c r="B12" s="243" t="s">
        <v>4</v>
      </c>
      <c r="C12" s="256">
        <v>26.09</v>
      </c>
      <c r="D12" s="59">
        <v>4.1622000000000003</v>
      </c>
      <c r="E12" s="256">
        <v>70.11</v>
      </c>
      <c r="F12" s="59">
        <v>11.1828</v>
      </c>
      <c r="G12" s="256">
        <v>56.17</v>
      </c>
      <c r="H12" s="59">
        <v>8.9596999999999998</v>
      </c>
      <c r="I12" s="256">
        <v>13.94</v>
      </c>
      <c r="J12" s="59">
        <v>2.2231000000000001</v>
      </c>
      <c r="L12" s="260">
        <f t="shared" si="0"/>
        <v>16.349166562225843</v>
      </c>
      <c r="M12" s="260">
        <f t="shared" si="1"/>
        <v>21.008000479429477</v>
      </c>
      <c r="N12" s="67">
        <f>L12/L10</f>
        <v>0.30436304246383578</v>
      </c>
      <c r="O12" s="67">
        <f>M12/M10</f>
        <v>0.3787068546426835</v>
      </c>
      <c r="P12" s="260">
        <f t="shared" si="2"/>
        <v>80.116959064327489</v>
      </c>
      <c r="Q12" s="67">
        <f>C12/C$18</f>
        <v>0.40299660179178254</v>
      </c>
      <c r="R12" s="67">
        <f>E12/E$18</f>
        <v>0.48711179045369274</v>
      </c>
    </row>
    <row r="13" spans="2:20">
      <c r="B13" s="241" t="s">
        <v>140</v>
      </c>
      <c r="C13" s="254">
        <v>38.58</v>
      </c>
      <c r="D13" s="242">
        <v>9.9185999999999996</v>
      </c>
      <c r="E13" s="254">
        <v>78.78</v>
      </c>
      <c r="F13" s="242">
        <v>20.251899999999999</v>
      </c>
      <c r="G13" s="254">
        <v>44.02</v>
      </c>
      <c r="H13" s="242">
        <v>11.315</v>
      </c>
      <c r="I13" s="254">
        <v>34.770000000000003</v>
      </c>
      <c r="J13" s="242">
        <v>8.9368999999999996</v>
      </c>
      <c r="L13" s="201">
        <f t="shared" si="0"/>
        <v>24.175961899987463</v>
      </c>
      <c r="M13" s="201">
        <f t="shared" si="1"/>
        <v>23.605908968327689</v>
      </c>
      <c r="P13" s="201">
        <f t="shared" si="2"/>
        <v>55.877126174155876</v>
      </c>
    </row>
    <row r="14" spans="2:20">
      <c r="B14" s="243" t="s">
        <v>3</v>
      </c>
      <c r="C14" s="256">
        <v>18.350000000000001</v>
      </c>
      <c r="D14" s="59">
        <v>9.9278999999999993</v>
      </c>
      <c r="E14" s="256">
        <v>38.11</v>
      </c>
      <c r="F14" s="59">
        <v>20.615300000000001</v>
      </c>
      <c r="G14" s="256">
        <v>19.760000000000002</v>
      </c>
      <c r="H14" s="59">
        <v>10.6874</v>
      </c>
      <c r="I14" s="256">
        <v>18.350000000000001</v>
      </c>
      <c r="J14" s="59">
        <v>9.9278999999999993</v>
      </c>
      <c r="L14" s="1">
        <f t="shared" si="0"/>
        <v>11.498934703596941</v>
      </c>
      <c r="M14" s="1">
        <f t="shared" si="1"/>
        <v>11.419410901027776</v>
      </c>
      <c r="P14" s="1">
        <f t="shared" si="2"/>
        <v>51.849908160587773</v>
      </c>
      <c r="S14" s="67">
        <f>C14/C$17</f>
        <v>0.19348376212568538</v>
      </c>
      <c r="T14" s="67">
        <f>E14/E$17</f>
        <v>0.20079030558482611</v>
      </c>
    </row>
    <row r="15" spans="2:20">
      <c r="B15" s="243" t="s">
        <v>4</v>
      </c>
      <c r="C15" s="256">
        <v>20.23</v>
      </c>
      <c r="D15" s="59">
        <v>9.9102999999999994</v>
      </c>
      <c r="E15" s="256">
        <v>40.68</v>
      </c>
      <c r="F15" s="59">
        <v>19.922899999999998</v>
      </c>
      <c r="G15" s="256">
        <v>24.26</v>
      </c>
      <c r="H15" s="59">
        <v>11.8832</v>
      </c>
      <c r="I15" s="256">
        <v>16.41</v>
      </c>
      <c r="J15" s="59">
        <v>8.0396999999999998</v>
      </c>
      <c r="L15" s="260">
        <f t="shared" si="0"/>
        <v>12.677027196390526</v>
      </c>
      <c r="M15" s="260">
        <f t="shared" si="1"/>
        <v>12.189494501543162</v>
      </c>
      <c r="N15" s="67">
        <f>L15/L13</f>
        <v>0.52436495593571808</v>
      </c>
      <c r="O15" s="67">
        <f>M15/M13</f>
        <v>0.51637471439451632</v>
      </c>
      <c r="P15" s="260">
        <f t="shared" si="2"/>
        <v>59.6361848574238</v>
      </c>
      <c r="Q15" s="67">
        <f>C15/C$18</f>
        <v>0.31248069199876433</v>
      </c>
      <c r="R15" s="67">
        <f>E15/E$18</f>
        <v>0.2826373931772389</v>
      </c>
    </row>
    <row r="16" spans="2:20">
      <c r="B16" s="241" t="s">
        <v>6</v>
      </c>
      <c r="C16" s="254">
        <v>159.58000000000001</v>
      </c>
      <c r="D16" s="242">
        <v>6.3475000000000001</v>
      </c>
      <c r="E16" s="254">
        <v>333.73</v>
      </c>
      <c r="F16" s="242">
        <v>13.274900000000001</v>
      </c>
      <c r="G16" s="254">
        <v>201.11</v>
      </c>
      <c r="H16" s="242">
        <v>7.9997999999999996</v>
      </c>
      <c r="I16" s="254">
        <v>132.62</v>
      </c>
      <c r="J16" s="242">
        <v>5.2751000000000001</v>
      </c>
      <c r="L16" s="1">
        <f t="shared" si="0"/>
        <v>100</v>
      </c>
      <c r="M16" s="1">
        <f t="shared" si="1"/>
        <v>100</v>
      </c>
      <c r="P16" s="201">
        <f t="shared" si="2"/>
        <v>60.26128906601145</v>
      </c>
    </row>
    <row r="17" spans="2:16">
      <c r="B17" s="243" t="s">
        <v>3</v>
      </c>
      <c r="C17" s="256">
        <v>94.84</v>
      </c>
      <c r="D17" s="59">
        <v>6.5358999999999998</v>
      </c>
      <c r="E17" s="256">
        <v>189.8</v>
      </c>
      <c r="F17" s="59">
        <v>13.080399999999999</v>
      </c>
      <c r="G17" s="256">
        <v>100.22</v>
      </c>
      <c r="H17" s="59">
        <v>6.9066999999999998</v>
      </c>
      <c r="I17" s="256">
        <v>89.58</v>
      </c>
      <c r="J17" s="59">
        <v>6.1738</v>
      </c>
      <c r="L17" s="1">
        <f t="shared" si="0"/>
        <v>59.431006391778418</v>
      </c>
      <c r="M17" s="1">
        <f t="shared" si="1"/>
        <v>56.872321936895098</v>
      </c>
      <c r="P17" s="1">
        <f t="shared" si="2"/>
        <v>52.802950474183355</v>
      </c>
    </row>
    <row r="18" spans="2:16">
      <c r="B18" s="244" t="s">
        <v>4</v>
      </c>
      <c r="C18" s="258">
        <v>64.739999999999995</v>
      </c>
      <c r="D18" s="58">
        <v>6.0903999999999998</v>
      </c>
      <c r="E18" s="258">
        <v>143.93</v>
      </c>
      <c r="F18" s="58">
        <v>13.5404</v>
      </c>
      <c r="G18" s="258">
        <v>100.9</v>
      </c>
      <c r="H18" s="58">
        <v>9.4918999999999993</v>
      </c>
      <c r="I18" s="258">
        <v>43.03</v>
      </c>
      <c r="J18" s="58">
        <v>4.0484999999999998</v>
      </c>
      <c r="L18" s="260">
        <f t="shared" si="0"/>
        <v>40.568993608221575</v>
      </c>
      <c r="M18" s="260">
        <f t="shared" si="1"/>
        <v>43.127678063104909</v>
      </c>
      <c r="P18" s="260">
        <f t="shared" si="2"/>
        <v>70.103522545681926</v>
      </c>
    </row>
    <row r="19" spans="2:16">
      <c r="C19" s="253"/>
      <c r="D19" s="1"/>
      <c r="E19" s="253"/>
      <c r="F19" s="1"/>
      <c r="G19" s="253"/>
      <c r="H19" s="1"/>
      <c r="I19" s="253"/>
      <c r="J19" s="1"/>
    </row>
    <row r="20" spans="2:16">
      <c r="C20" s="253"/>
      <c r="D20" s="1"/>
      <c r="E20" s="253"/>
      <c r="F20" s="1"/>
      <c r="G20" s="253"/>
      <c r="H20" s="1"/>
      <c r="I20" s="253"/>
      <c r="J20" s="1"/>
    </row>
  </sheetData>
  <mergeCells count="5">
    <mergeCell ref="C4:D5"/>
    <mergeCell ref="E4:J4"/>
    <mergeCell ref="E5:F5"/>
    <mergeCell ref="G5:H5"/>
    <mergeCell ref="I5:J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8"/>
  <sheetViews>
    <sheetView workbookViewId="0">
      <selection activeCell="C4" sqref="C4"/>
    </sheetView>
  </sheetViews>
  <sheetFormatPr baseColWidth="10" defaultColWidth="8.83203125" defaultRowHeight="14" x14ac:dyDescent="0"/>
  <cols>
    <col min="2" max="2" width="13.33203125" customWidth="1"/>
    <col min="3" max="3" width="11.83203125" customWidth="1"/>
    <col min="4" max="4" width="10.5" customWidth="1"/>
    <col min="5" max="5" width="12.33203125" bestFit="1" customWidth="1"/>
    <col min="6" max="6" width="11" bestFit="1" customWidth="1"/>
    <col min="7" max="7" width="12.33203125" bestFit="1" customWidth="1"/>
    <col min="8" max="8" width="11" bestFit="1" customWidth="1"/>
  </cols>
  <sheetData>
    <row r="3" spans="2:8">
      <c r="B3" s="40" t="s">
        <v>150</v>
      </c>
      <c r="C3" s="40" t="s">
        <v>158</v>
      </c>
    </row>
    <row r="4" spans="2:8">
      <c r="B4" t="s">
        <v>7</v>
      </c>
    </row>
    <row r="5" spans="2:8">
      <c r="B5" s="19"/>
      <c r="C5" s="382" t="s">
        <v>35</v>
      </c>
      <c r="D5" s="384"/>
      <c r="E5" s="391" t="s">
        <v>143</v>
      </c>
      <c r="F5" s="391"/>
      <c r="G5" s="391" t="s">
        <v>34</v>
      </c>
      <c r="H5" s="391"/>
    </row>
    <row r="6" spans="2:8">
      <c r="B6" s="63"/>
      <c r="C6" s="28" t="s">
        <v>133</v>
      </c>
      <c r="D6" s="28" t="s">
        <v>134</v>
      </c>
      <c r="E6" s="28" t="s">
        <v>133</v>
      </c>
      <c r="F6" s="28" t="s">
        <v>134</v>
      </c>
      <c r="G6" s="28" t="s">
        <v>133</v>
      </c>
      <c r="H6" s="63" t="s">
        <v>134</v>
      </c>
    </row>
    <row r="7" spans="2:8">
      <c r="B7" s="241" t="s">
        <v>138</v>
      </c>
      <c r="C7" s="242">
        <v>48.2331</v>
      </c>
      <c r="D7" s="242">
        <v>25.8245</v>
      </c>
      <c r="E7" s="242">
        <v>61.940300000000001</v>
      </c>
      <c r="F7" s="242">
        <v>37.122300000000003</v>
      </c>
      <c r="G7" s="242">
        <v>30.264800000000001</v>
      </c>
      <c r="H7" s="242">
        <v>11.0145</v>
      </c>
    </row>
    <row r="8" spans="2:8">
      <c r="B8" s="243" t="s">
        <v>3</v>
      </c>
      <c r="C8" s="59">
        <v>51.311399999999999</v>
      </c>
      <c r="D8" s="59">
        <v>17.486799999999999</v>
      </c>
      <c r="E8" s="59">
        <v>67.530500000000004</v>
      </c>
      <c r="F8" s="59">
        <v>27.764399999999998</v>
      </c>
      <c r="G8" s="59">
        <v>33.833399999999997</v>
      </c>
      <c r="H8" s="59">
        <v>6.4115000000000002</v>
      </c>
    </row>
    <row r="9" spans="2:8">
      <c r="B9" s="243" t="s">
        <v>4</v>
      </c>
      <c r="C9" s="59">
        <v>44.792900000000003</v>
      </c>
      <c r="D9" s="59">
        <v>35.142099999999999</v>
      </c>
      <c r="E9" s="59">
        <v>56.726900000000001</v>
      </c>
      <c r="F9" s="59">
        <v>45.849299999999999</v>
      </c>
      <c r="G9" s="59">
        <v>25.192799999999998</v>
      </c>
      <c r="H9" s="59">
        <v>17.556799999999999</v>
      </c>
    </row>
    <row r="10" spans="2:8">
      <c r="B10" s="241" t="s">
        <v>139</v>
      </c>
      <c r="C10" s="242">
        <v>54.5032</v>
      </c>
      <c r="D10" s="242">
        <v>27.313400000000001</v>
      </c>
      <c r="E10" s="242">
        <v>57.264800000000001</v>
      </c>
      <c r="F10" s="242">
        <v>41.139600000000002</v>
      </c>
      <c r="G10" s="242">
        <v>49.713999999999999</v>
      </c>
      <c r="H10" s="242">
        <v>3.3365999999999998</v>
      </c>
    </row>
    <row r="11" spans="2:8">
      <c r="B11" s="243" t="s">
        <v>3</v>
      </c>
      <c r="C11" s="59">
        <v>55.240900000000003</v>
      </c>
      <c r="D11" s="59">
        <v>20.5335</v>
      </c>
      <c r="E11" s="59">
        <v>59.025799999999997</v>
      </c>
      <c r="F11" s="59">
        <v>36.352400000000003</v>
      </c>
      <c r="G11" s="59">
        <v>50.929900000000004</v>
      </c>
      <c r="H11" s="59">
        <v>2.5156000000000001</v>
      </c>
    </row>
    <row r="12" spans="2:8">
      <c r="B12" s="243" t="s">
        <v>4</v>
      </c>
      <c r="C12" s="59">
        <v>53.292900000000003</v>
      </c>
      <c r="D12" s="59">
        <v>38.436399999999999</v>
      </c>
      <c r="E12" s="59">
        <v>55.344799999999999</v>
      </c>
      <c r="F12" s="59">
        <v>46.359400000000001</v>
      </c>
      <c r="G12" s="59">
        <v>45.0229</v>
      </c>
      <c r="H12" s="59">
        <v>6.5039999999999996</v>
      </c>
    </row>
    <row r="13" spans="2:8">
      <c r="B13" s="241" t="s">
        <v>140</v>
      </c>
      <c r="C13" s="242">
        <v>48.065899999999999</v>
      </c>
      <c r="D13" s="242">
        <v>26.121200000000002</v>
      </c>
      <c r="E13" s="242">
        <v>56.253700000000002</v>
      </c>
      <c r="F13" s="242">
        <v>40.7485</v>
      </c>
      <c r="G13" s="242">
        <v>37.699300000000001</v>
      </c>
      <c r="H13" s="242">
        <v>7.6016000000000004</v>
      </c>
    </row>
    <row r="14" spans="2:8">
      <c r="B14" s="243" t="s">
        <v>3</v>
      </c>
      <c r="C14" s="59">
        <v>56.739400000000003</v>
      </c>
      <c r="D14" s="59">
        <v>17.369900000000001</v>
      </c>
      <c r="E14" s="59">
        <v>66.253900000000002</v>
      </c>
      <c r="F14" s="59">
        <v>30.583400000000001</v>
      </c>
      <c r="G14" s="59">
        <v>46.497100000000003</v>
      </c>
      <c r="H14" s="59">
        <v>3.1453000000000002</v>
      </c>
    </row>
    <row r="15" spans="2:8">
      <c r="B15" s="243" t="s">
        <v>4</v>
      </c>
      <c r="C15" s="59">
        <v>39.940199999999997</v>
      </c>
      <c r="D15" s="59">
        <v>34.319800000000001</v>
      </c>
      <c r="E15" s="59">
        <v>48.110900000000001</v>
      </c>
      <c r="F15" s="59">
        <v>49.025599999999997</v>
      </c>
      <c r="G15" s="59">
        <v>27.863299999999999</v>
      </c>
      <c r="H15" s="59">
        <v>12.5837</v>
      </c>
    </row>
    <row r="16" spans="2:8">
      <c r="B16" s="241" t="s">
        <v>6</v>
      </c>
      <c r="C16" s="242">
        <v>51.6633</v>
      </c>
      <c r="D16" s="242">
        <v>26.731100000000001</v>
      </c>
      <c r="E16" s="242">
        <v>58.002699999999997</v>
      </c>
      <c r="F16" s="242">
        <v>40.208799999999997</v>
      </c>
      <c r="G16" s="242">
        <v>42.049700000000001</v>
      </c>
      <c r="H16" s="242">
        <v>6.2920999999999996</v>
      </c>
    </row>
    <row r="17" spans="2:8">
      <c r="B17" s="243" t="s">
        <v>3</v>
      </c>
      <c r="C17" s="59">
        <v>54.7941</v>
      </c>
      <c r="D17" s="59">
        <v>19.293199999999999</v>
      </c>
      <c r="E17" s="59">
        <v>62.065600000000003</v>
      </c>
      <c r="F17" s="59">
        <v>33.508099999999999</v>
      </c>
      <c r="G17" s="59">
        <v>46.659300000000002</v>
      </c>
      <c r="H17" s="59">
        <v>3.3908</v>
      </c>
    </row>
    <row r="18" spans="2:8">
      <c r="B18" s="244" t="s">
        <v>4</v>
      </c>
      <c r="C18" s="58">
        <v>47.5349</v>
      </c>
      <c r="D18" s="58">
        <v>36.539299999999997</v>
      </c>
      <c r="E18" s="58">
        <v>53.967100000000002</v>
      </c>
      <c r="F18" s="58">
        <v>46.8643</v>
      </c>
      <c r="G18" s="58">
        <v>32.454099999999997</v>
      </c>
      <c r="H18" s="58">
        <v>12.3316</v>
      </c>
    </row>
  </sheetData>
  <mergeCells count="3">
    <mergeCell ref="C5:D5"/>
    <mergeCell ref="E5:F5"/>
    <mergeCell ref="G5:H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E1" workbookViewId="0">
      <selection activeCell="E7" sqref="E7"/>
    </sheetView>
  </sheetViews>
  <sheetFormatPr baseColWidth="10" defaultColWidth="8.83203125" defaultRowHeight="14" x14ac:dyDescent="0"/>
  <cols>
    <col min="1" max="1" width="11" customWidth="1"/>
    <col min="2" max="2" width="13.1640625" customWidth="1"/>
  </cols>
  <sheetData>
    <row r="2" spans="1:7">
      <c r="B2" s="40" t="s">
        <v>142</v>
      </c>
    </row>
    <row r="4" spans="1:7">
      <c r="A4" s="40" t="s">
        <v>152</v>
      </c>
      <c r="B4" t="s">
        <v>8</v>
      </c>
    </row>
    <row r="5" spans="1:7">
      <c r="B5" s="19"/>
      <c r="C5" s="392" t="s">
        <v>133</v>
      </c>
      <c r="D5" s="392"/>
      <c r="E5" s="393" t="s">
        <v>137</v>
      </c>
    </row>
    <row r="6" spans="1:7">
      <c r="B6" s="63"/>
      <c r="C6" s="262" t="s">
        <v>75</v>
      </c>
      <c r="D6" s="262" t="s">
        <v>136</v>
      </c>
      <c r="E6" s="394"/>
    </row>
    <row r="7" spans="1:7">
      <c r="B7" s="241" t="s">
        <v>141</v>
      </c>
      <c r="C7" s="254">
        <v>2263.6709999999998</v>
      </c>
      <c r="D7" s="242">
        <v>5.6508283164000934</v>
      </c>
      <c r="E7" s="255">
        <v>0</v>
      </c>
    </row>
    <row r="8" spans="1:7">
      <c r="B8" s="243" t="s">
        <v>3</v>
      </c>
      <c r="C8" s="256">
        <v>1050.2836000000002</v>
      </c>
      <c r="D8" s="59">
        <v>2.6218351991657047</v>
      </c>
      <c r="E8" s="257">
        <v>0.37047189862002028</v>
      </c>
      <c r="G8" s="67">
        <f>D8/D$20</f>
        <v>4.227706788567355E-2</v>
      </c>
    </row>
    <row r="9" spans="1:7">
      <c r="B9" s="243" t="s">
        <v>4</v>
      </c>
      <c r="C9" s="256">
        <v>1213.3873999999998</v>
      </c>
      <c r="D9" s="59">
        <v>3.0289931172343891</v>
      </c>
      <c r="E9" s="257">
        <v>0</v>
      </c>
      <c r="F9" s="67">
        <f>E9/E8</f>
        <v>0</v>
      </c>
      <c r="G9" s="67">
        <f>D9/D$21</f>
        <v>7.9742956091694961E-2</v>
      </c>
    </row>
    <row r="10" spans="1:7">
      <c r="B10" s="241" t="s">
        <v>138</v>
      </c>
      <c r="C10" s="254">
        <v>9423.4310000000005</v>
      </c>
      <c r="D10" s="242">
        <v>23.523820702055406</v>
      </c>
      <c r="E10" s="255">
        <v>0.60433432957291833</v>
      </c>
      <c r="F10" s="67"/>
    </row>
    <row r="11" spans="1:7">
      <c r="B11" s="243" t="s">
        <v>3</v>
      </c>
      <c r="C11" s="256">
        <v>5998.4305999999997</v>
      </c>
      <c r="D11" s="59">
        <v>14.973952260925197</v>
      </c>
      <c r="E11" s="257">
        <v>0.80282979700358259</v>
      </c>
      <c r="F11" s="67"/>
      <c r="G11" s="67">
        <f>D11/D$20</f>
        <v>0.24145483913459326</v>
      </c>
    </row>
    <row r="12" spans="1:7">
      <c r="B12" s="243" t="s">
        <v>4</v>
      </c>
      <c r="C12" s="256">
        <v>3425.0003999999999</v>
      </c>
      <c r="D12" s="59">
        <v>8.5498684411302026</v>
      </c>
      <c r="E12" s="257">
        <v>0.38536875070456222</v>
      </c>
      <c r="F12" s="67">
        <f>E12/E11</f>
        <v>0.48001301414431996</v>
      </c>
      <c r="G12" s="67">
        <f>D12/D$21</f>
        <v>0.2250885879573479</v>
      </c>
    </row>
    <row r="13" spans="1:7">
      <c r="B13" s="241" t="s">
        <v>139</v>
      </c>
      <c r="C13" s="254">
        <v>18369.398809999999</v>
      </c>
      <c r="D13" s="242">
        <v>45.855744474702462</v>
      </c>
      <c r="E13" s="255">
        <v>1.3894105322778876</v>
      </c>
      <c r="F13" s="67"/>
    </row>
    <row r="14" spans="1:7">
      <c r="B14" s="243" t="s">
        <v>3</v>
      </c>
      <c r="C14" s="256">
        <v>11749.12041</v>
      </c>
      <c r="D14" s="59">
        <v>29.329466298601819</v>
      </c>
      <c r="E14" s="257">
        <v>1.4393774006670312</v>
      </c>
      <c r="F14" s="67"/>
      <c r="G14" s="67">
        <f>D14/D$20</f>
        <v>0.4729373677457428</v>
      </c>
    </row>
    <row r="15" spans="1:7">
      <c r="B15" s="243" t="s">
        <v>4</v>
      </c>
      <c r="C15" s="256">
        <v>6620.2784000000001</v>
      </c>
      <c r="D15" s="59">
        <v>16.526278176100639</v>
      </c>
      <c r="E15" s="257">
        <v>1.2899359638824199</v>
      </c>
      <c r="F15" s="67">
        <f>E15/E14</f>
        <v>0.8961763351881461</v>
      </c>
      <c r="G15" s="67">
        <f>D15/D$21</f>
        <v>0.43507998333095982</v>
      </c>
    </row>
    <row r="16" spans="1:7">
      <c r="B16" s="241" t="s">
        <v>140</v>
      </c>
      <c r="C16" s="254">
        <v>10002.5998</v>
      </c>
      <c r="D16" s="242">
        <v>24.969606531805162</v>
      </c>
      <c r="E16" s="255">
        <v>0.69695161685010487</v>
      </c>
      <c r="F16" s="67"/>
    </row>
    <row r="17" spans="2:7">
      <c r="B17" s="243" t="s">
        <v>3</v>
      </c>
      <c r="C17" s="256">
        <v>6045.0330000000004</v>
      </c>
      <c r="D17" s="59">
        <v>15.090286375525864</v>
      </c>
      <c r="E17" s="257">
        <v>0.8336463193667325</v>
      </c>
      <c r="F17" s="67"/>
      <c r="G17" s="67">
        <f>D17/D$20</f>
        <v>0.24333072563652028</v>
      </c>
    </row>
    <row r="18" spans="2:7">
      <c r="B18" s="243" t="s">
        <v>4</v>
      </c>
      <c r="C18" s="256">
        <v>3957.5667999999996</v>
      </c>
      <c r="D18" s="59">
        <v>9.8793201562792952</v>
      </c>
      <c r="E18" s="257">
        <v>0.55797756948702359</v>
      </c>
      <c r="F18" s="67">
        <f>E18/E17</f>
        <v>0.66932169737267388</v>
      </c>
      <c r="G18" s="67">
        <f>D18/D$21</f>
        <v>0.26008847261999735</v>
      </c>
    </row>
    <row r="19" spans="2:7">
      <c r="B19" s="241" t="s">
        <v>6</v>
      </c>
      <c r="C19" s="256">
        <v>40059.100599999998</v>
      </c>
      <c r="D19" s="59">
        <v>100</v>
      </c>
      <c r="E19" s="257">
        <v>1</v>
      </c>
    </row>
    <row r="20" spans="2:7">
      <c r="B20" s="243" t="s">
        <v>3</v>
      </c>
      <c r="C20" s="256">
        <v>24842.867600000001</v>
      </c>
      <c r="D20" s="59">
        <v>62.015540109255475</v>
      </c>
      <c r="E20" s="257">
        <v>1.1131085401084657</v>
      </c>
    </row>
    <row r="21" spans="2:7">
      <c r="B21" s="244" t="s">
        <v>4</v>
      </c>
      <c r="C21" s="258">
        <v>15216.233</v>
      </c>
      <c r="D21" s="58">
        <v>37.984459890744525</v>
      </c>
      <c r="E21" s="259">
        <v>0.77764282043742661</v>
      </c>
      <c r="F21" s="67">
        <f>E21/E20</f>
        <v>0.69862263419670645</v>
      </c>
    </row>
  </sheetData>
  <mergeCells count="2">
    <mergeCell ref="C5:D5"/>
    <mergeCell ref="E5:E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2"/>
  <sheetViews>
    <sheetView workbookViewId="0">
      <selection activeCell="B3" sqref="B3"/>
    </sheetView>
  </sheetViews>
  <sheetFormatPr baseColWidth="10" defaultColWidth="8.83203125" defaultRowHeight="14" x14ac:dyDescent="0"/>
  <cols>
    <col min="2" max="2" width="13.1640625" customWidth="1"/>
  </cols>
  <sheetData>
    <row r="2" spans="2:20">
      <c r="B2" s="40" t="s">
        <v>155</v>
      </c>
      <c r="C2" s="253"/>
      <c r="D2" s="1"/>
      <c r="E2" s="253"/>
      <c r="F2" s="1"/>
      <c r="G2" s="253"/>
      <c r="H2" s="1"/>
      <c r="I2" s="253"/>
      <c r="J2" s="1"/>
    </row>
    <row r="3" spans="2:20">
      <c r="C3" s="253"/>
      <c r="D3" s="1"/>
      <c r="E3" s="253"/>
      <c r="F3" s="1"/>
      <c r="G3" s="253"/>
      <c r="H3" s="1"/>
      <c r="I3" s="253"/>
      <c r="J3" s="1"/>
    </row>
    <row r="4" spans="2:20">
      <c r="B4" t="s">
        <v>8</v>
      </c>
      <c r="C4" s="253"/>
      <c r="D4" s="1"/>
      <c r="E4" s="253"/>
      <c r="F4" s="1"/>
      <c r="G4" s="253"/>
      <c r="H4" s="1"/>
      <c r="I4" s="253"/>
      <c r="J4" s="1"/>
    </row>
    <row r="5" spans="2:20">
      <c r="B5" s="19"/>
      <c r="C5" s="295" t="s">
        <v>71</v>
      </c>
      <c r="D5" s="295"/>
      <c r="E5" s="385" t="s">
        <v>112</v>
      </c>
      <c r="F5" s="385"/>
      <c r="G5" s="385"/>
      <c r="H5" s="385"/>
      <c r="I5" s="385"/>
      <c r="J5" s="385"/>
      <c r="L5" t="s">
        <v>145</v>
      </c>
      <c r="P5" t="s">
        <v>146</v>
      </c>
    </row>
    <row r="6" spans="2:20">
      <c r="B6" s="63"/>
      <c r="C6" s="386"/>
      <c r="D6" s="386"/>
      <c r="E6" s="385" t="s">
        <v>35</v>
      </c>
      <c r="F6" s="385"/>
      <c r="G6" s="385" t="s">
        <v>143</v>
      </c>
      <c r="H6" s="385"/>
      <c r="I6" s="385" t="s">
        <v>34</v>
      </c>
      <c r="J6" s="385"/>
    </row>
    <row r="7" spans="2:20">
      <c r="B7" s="63"/>
      <c r="C7" s="28" t="s">
        <v>144</v>
      </c>
      <c r="D7" s="28" t="s">
        <v>74</v>
      </c>
      <c r="E7" s="28" t="s">
        <v>144</v>
      </c>
      <c r="F7" s="28" t="s">
        <v>74</v>
      </c>
      <c r="G7" s="28" t="s">
        <v>144</v>
      </c>
      <c r="H7" s="28" t="s">
        <v>74</v>
      </c>
      <c r="I7" s="28" t="s">
        <v>144</v>
      </c>
      <c r="J7" s="28" t="s">
        <v>74</v>
      </c>
      <c r="L7" t="s">
        <v>0</v>
      </c>
      <c r="M7" t="s">
        <v>1</v>
      </c>
    </row>
    <row r="8" spans="2:20">
      <c r="B8" s="241" t="s">
        <v>141</v>
      </c>
      <c r="C8" s="254">
        <v>1078.75</v>
      </c>
      <c r="D8" s="242">
        <v>47.655000000000001</v>
      </c>
      <c r="E8" s="254">
        <v>1321.25</v>
      </c>
      <c r="F8" s="242">
        <v>58.367600000000003</v>
      </c>
      <c r="G8" s="254">
        <v>681.71</v>
      </c>
      <c r="H8" s="242">
        <v>30.115300000000001</v>
      </c>
      <c r="I8" s="254">
        <v>639.54</v>
      </c>
      <c r="J8" s="242">
        <v>28.252400000000002</v>
      </c>
      <c r="L8" s="201">
        <f>C8/C$20*100</f>
        <v>7.3176621739782233</v>
      </c>
      <c r="M8" s="201">
        <f>E8/E$20*100</f>
        <v>6.9519349661939973</v>
      </c>
      <c r="P8" s="201">
        <f>G8/E8*100</f>
        <v>51.595837275307474</v>
      </c>
    </row>
    <row r="9" spans="2:20">
      <c r="B9" s="243" t="s">
        <v>3</v>
      </c>
      <c r="C9" s="256">
        <v>504.48</v>
      </c>
      <c r="D9" s="59">
        <v>48.032499999999999</v>
      </c>
      <c r="E9" s="256">
        <v>603.44000000000005</v>
      </c>
      <c r="F9" s="59">
        <v>57.455300000000001</v>
      </c>
      <c r="G9" s="256">
        <v>243.4</v>
      </c>
      <c r="H9" s="59">
        <v>23.174900000000001</v>
      </c>
      <c r="I9" s="256">
        <v>360.04</v>
      </c>
      <c r="J9" s="59">
        <v>34.280500000000004</v>
      </c>
      <c r="L9" s="1">
        <f t="shared" ref="L9:L21" si="0">C9/C$20*100</f>
        <v>3.4221220982883285</v>
      </c>
      <c r="M9" s="1">
        <f t="shared" ref="M9:M21" si="1">E9/E$20*100</f>
        <v>3.1750808976348952</v>
      </c>
      <c r="P9" s="1">
        <f t="shared" ref="P9:P22" si="2">G9/E9*100</f>
        <v>40.335410314198597</v>
      </c>
      <c r="S9" s="67">
        <f>C9/C$21</f>
        <v>5.1543453006752518E-2</v>
      </c>
      <c r="T9" s="67">
        <f>E9/E$21</f>
        <v>4.9636878562221723E-2</v>
      </c>
    </row>
    <row r="10" spans="2:20">
      <c r="B10" s="243" t="s">
        <v>4</v>
      </c>
      <c r="C10" s="256">
        <v>574.27</v>
      </c>
      <c r="D10" s="59">
        <v>47.328099999999999</v>
      </c>
      <c r="E10" s="256">
        <v>717.81</v>
      </c>
      <c r="F10" s="59">
        <v>59.157299999999999</v>
      </c>
      <c r="G10" s="256">
        <v>438.31</v>
      </c>
      <c r="H10" s="59">
        <v>36.122700000000002</v>
      </c>
      <c r="I10" s="256">
        <v>279.5</v>
      </c>
      <c r="J10" s="59">
        <v>23.034600000000001</v>
      </c>
      <c r="L10" s="260">
        <f t="shared" si="0"/>
        <v>3.8955400756898952</v>
      </c>
      <c r="M10" s="260">
        <f t="shared" si="1"/>
        <v>3.7768540685591012</v>
      </c>
      <c r="P10" s="260">
        <f t="shared" si="2"/>
        <v>61.062119502375289</v>
      </c>
      <c r="Q10" s="67">
        <f>C10/C$22</f>
        <v>0.11591438479207793</v>
      </c>
      <c r="R10" s="67">
        <f>E10/E$22</f>
        <v>0.10481411013651343</v>
      </c>
    </row>
    <row r="11" spans="2:20">
      <c r="B11" s="241" t="s">
        <v>138</v>
      </c>
      <c r="C11" s="254">
        <v>4399.91</v>
      </c>
      <c r="D11" s="242">
        <v>46.691200000000002</v>
      </c>
      <c r="E11" s="254">
        <v>5314.37</v>
      </c>
      <c r="F11" s="242">
        <v>56.395299999999999</v>
      </c>
      <c r="G11" s="254">
        <v>2724.1</v>
      </c>
      <c r="H11" s="242">
        <v>28.907800000000002</v>
      </c>
      <c r="I11" s="254">
        <v>2590.27</v>
      </c>
      <c r="J11" s="242">
        <v>27.4876</v>
      </c>
      <c r="L11" s="201">
        <f t="shared" si="0"/>
        <v>29.846632654376386</v>
      </c>
      <c r="M11" s="201">
        <f t="shared" si="1"/>
        <v>27.962274078556209</v>
      </c>
      <c r="P11" s="201">
        <f t="shared" si="2"/>
        <v>51.259133255682229</v>
      </c>
    </row>
    <row r="12" spans="2:20">
      <c r="B12" s="243" t="s">
        <v>3</v>
      </c>
      <c r="C12" s="256">
        <v>2903.79</v>
      </c>
      <c r="D12" s="59">
        <v>48.409199999999998</v>
      </c>
      <c r="E12" s="256">
        <v>3409.38</v>
      </c>
      <c r="F12" s="59">
        <v>56.837800000000001</v>
      </c>
      <c r="G12" s="256">
        <v>1514.91</v>
      </c>
      <c r="H12" s="59">
        <v>25.255099999999999</v>
      </c>
      <c r="I12" s="256">
        <v>1894.47</v>
      </c>
      <c r="J12" s="59">
        <v>31.582699999999999</v>
      </c>
      <c r="L12" s="1">
        <f t="shared" si="0"/>
        <v>19.69775596215641</v>
      </c>
      <c r="M12" s="1">
        <f t="shared" si="1"/>
        <v>17.938912420088922</v>
      </c>
      <c r="P12" s="1">
        <f t="shared" si="2"/>
        <v>44.43359203139574</v>
      </c>
      <c r="S12" s="67">
        <f>C12/C$21</f>
        <v>0.29668443428179092</v>
      </c>
      <c r="T12" s="67">
        <f>E12/E$21</f>
        <v>0.28044375751104911</v>
      </c>
    </row>
    <row r="13" spans="2:20">
      <c r="B13" s="243" t="s">
        <v>4</v>
      </c>
      <c r="C13" s="256">
        <v>1496.12</v>
      </c>
      <c r="D13" s="59">
        <v>43.682400000000001</v>
      </c>
      <c r="E13" s="256">
        <v>1905</v>
      </c>
      <c r="F13" s="59">
        <v>55.6203</v>
      </c>
      <c r="G13" s="256">
        <v>1209.19</v>
      </c>
      <c r="H13" s="59">
        <v>35.3048</v>
      </c>
      <c r="I13" s="256">
        <v>695.81</v>
      </c>
      <c r="J13" s="59">
        <v>20.3155</v>
      </c>
      <c r="L13" s="260">
        <f t="shared" si="0"/>
        <v>10.148876692219977</v>
      </c>
      <c r="M13" s="260">
        <f t="shared" si="1"/>
        <v>10.023414274815185</v>
      </c>
      <c r="P13" s="260">
        <f t="shared" si="2"/>
        <v>63.474540682414705</v>
      </c>
      <c r="Q13" s="67">
        <f>C13/C$22</f>
        <v>0.30198657317137167</v>
      </c>
      <c r="R13" s="67">
        <f>E13/E$22</f>
        <v>0.27816675695526405</v>
      </c>
    </row>
    <row r="14" spans="2:20">
      <c r="B14" s="241" t="s">
        <v>139</v>
      </c>
      <c r="C14" s="254">
        <v>4392.3900000000003</v>
      </c>
      <c r="D14" s="242">
        <v>23.9115</v>
      </c>
      <c r="E14" s="254">
        <v>6268.23</v>
      </c>
      <c r="F14" s="242">
        <v>34.123199999999997</v>
      </c>
      <c r="G14" s="254">
        <v>3104.46</v>
      </c>
      <c r="H14" s="242">
        <v>16.900200000000002</v>
      </c>
      <c r="I14" s="254">
        <v>3163.77</v>
      </c>
      <c r="J14" s="242">
        <v>17.222999999999999</v>
      </c>
      <c r="L14" s="201">
        <f t="shared" si="0"/>
        <v>29.795621002419665</v>
      </c>
      <c r="M14" s="201">
        <f t="shared" si="1"/>
        <v>32.981137039278103</v>
      </c>
      <c r="P14" s="201">
        <f t="shared" si="2"/>
        <v>49.526899938260087</v>
      </c>
    </row>
    <row r="15" spans="2:20">
      <c r="B15" s="243" t="s">
        <v>3</v>
      </c>
      <c r="C15" s="256">
        <v>3226.42</v>
      </c>
      <c r="D15" s="59">
        <v>27.460899999999999</v>
      </c>
      <c r="E15" s="256">
        <v>4357.45</v>
      </c>
      <c r="F15" s="59">
        <v>37.087499999999999</v>
      </c>
      <c r="G15" s="256">
        <v>1751.14</v>
      </c>
      <c r="H15" s="59">
        <v>14.904400000000001</v>
      </c>
      <c r="I15" s="256">
        <v>2606.31</v>
      </c>
      <c r="J15" s="59">
        <v>22.1831</v>
      </c>
      <c r="L15" s="1">
        <f t="shared" si="0"/>
        <v>21.88630506731571</v>
      </c>
      <c r="M15" s="1">
        <f t="shared" si="1"/>
        <v>22.927310515377126</v>
      </c>
      <c r="P15" s="1">
        <f t="shared" si="2"/>
        <v>40.187265487842666</v>
      </c>
      <c r="S15" s="67">
        <f>C15/C$21</f>
        <v>0.32964800913821452</v>
      </c>
      <c r="T15" s="67">
        <f>E15/E$21</f>
        <v>0.35842870292150503</v>
      </c>
    </row>
    <row r="16" spans="2:20">
      <c r="B16" s="243" t="s">
        <v>4</v>
      </c>
      <c r="C16" s="256">
        <v>1165.97</v>
      </c>
      <c r="D16" s="59">
        <v>17.612200000000001</v>
      </c>
      <c r="E16" s="256">
        <v>1910.78</v>
      </c>
      <c r="F16" s="59">
        <v>28.862500000000001</v>
      </c>
      <c r="G16" s="256">
        <v>1353.32</v>
      </c>
      <c r="H16" s="59">
        <v>20.4421</v>
      </c>
      <c r="I16" s="256">
        <v>557.45000000000005</v>
      </c>
      <c r="J16" s="59">
        <v>8.4204000000000008</v>
      </c>
      <c r="L16" s="260">
        <f t="shared" si="0"/>
        <v>7.9093159351039537</v>
      </c>
      <c r="M16" s="260">
        <f t="shared" si="1"/>
        <v>10.053826523900975</v>
      </c>
      <c r="P16" s="260">
        <f t="shared" si="2"/>
        <v>70.825526748238929</v>
      </c>
      <c r="Q16" s="67">
        <f>C16/C$22</f>
        <v>0.23534695393459365</v>
      </c>
      <c r="R16" s="67">
        <f>E16/E$22</f>
        <v>0.27901074848030422</v>
      </c>
    </row>
    <row r="17" spans="2:20">
      <c r="B17" s="241" t="s">
        <v>140</v>
      </c>
      <c r="C17" s="254">
        <v>4870.67</v>
      </c>
      <c r="D17" s="242">
        <v>48.694000000000003</v>
      </c>
      <c r="E17" s="254">
        <v>6101.65</v>
      </c>
      <c r="F17" s="242">
        <v>61.000700000000002</v>
      </c>
      <c r="G17" s="254">
        <v>2818.42</v>
      </c>
      <c r="H17" s="242">
        <v>28.1769</v>
      </c>
      <c r="I17" s="254">
        <v>3283.23</v>
      </c>
      <c r="J17" s="242">
        <v>32.823799999999999</v>
      </c>
      <c r="L17" s="201">
        <f t="shared" si="0"/>
        <v>33.04001633458217</v>
      </c>
      <c r="M17" s="201">
        <f t="shared" si="1"/>
        <v>32.104653915971696</v>
      </c>
      <c r="P17" s="201">
        <f t="shared" si="2"/>
        <v>46.191112240131773</v>
      </c>
    </row>
    <row r="18" spans="2:20">
      <c r="B18" s="243" t="s">
        <v>3</v>
      </c>
      <c r="C18" s="256">
        <v>3152.78</v>
      </c>
      <c r="D18" s="59">
        <v>52.154899999999998</v>
      </c>
      <c r="E18" s="256">
        <v>3786.82</v>
      </c>
      <c r="F18" s="59">
        <v>62.643500000000003</v>
      </c>
      <c r="G18" s="256">
        <v>1376.75</v>
      </c>
      <c r="H18" s="59">
        <v>22.774899999999999</v>
      </c>
      <c r="I18" s="256">
        <v>2410.0700000000002</v>
      </c>
      <c r="J18" s="59">
        <v>39.868600000000001</v>
      </c>
      <c r="L18" s="1">
        <f t="shared" si="0"/>
        <v>21.386770752143747</v>
      </c>
      <c r="M18" s="1">
        <f t="shared" si="1"/>
        <v>19.924863855199813</v>
      </c>
      <c r="P18" s="1">
        <f t="shared" si="2"/>
        <v>36.356362330398589</v>
      </c>
      <c r="S18" s="67">
        <f>C18/C$21</f>
        <v>0.32212410357324217</v>
      </c>
      <c r="T18" s="67">
        <f>E18/E$21</f>
        <v>0.3114906610052241</v>
      </c>
    </row>
    <row r="19" spans="2:20">
      <c r="B19" s="243" t="s">
        <v>4</v>
      </c>
      <c r="C19" s="256">
        <v>1717.89</v>
      </c>
      <c r="D19" s="59">
        <v>43.407800000000002</v>
      </c>
      <c r="E19" s="256">
        <v>2314.83</v>
      </c>
      <c r="F19" s="59">
        <v>58.491199999999999</v>
      </c>
      <c r="G19" s="256">
        <v>1441.67</v>
      </c>
      <c r="H19" s="59">
        <v>36.428199999999997</v>
      </c>
      <c r="I19" s="256">
        <v>873.16</v>
      </c>
      <c r="J19" s="59">
        <v>22.062999999999999</v>
      </c>
      <c r="L19" s="260">
        <f t="shared" si="0"/>
        <v>11.653245582438426</v>
      </c>
      <c r="M19" s="260">
        <f t="shared" si="1"/>
        <v>12.179790060771882</v>
      </c>
      <c r="P19" s="260">
        <f t="shared" si="2"/>
        <v>62.27973544493549</v>
      </c>
      <c r="Q19" s="67">
        <f>C19/C$22</f>
        <v>0.34675006963703964</v>
      </c>
      <c r="R19" s="67">
        <f>E19/E$22</f>
        <v>0.33800984462086819</v>
      </c>
    </row>
    <row r="20" spans="2:20">
      <c r="B20" s="241" t="s">
        <v>6</v>
      </c>
      <c r="C20" s="254">
        <v>14741.73</v>
      </c>
      <c r="D20" s="242">
        <v>36.799900000000001</v>
      </c>
      <c r="E20" s="254">
        <v>19005.5</v>
      </c>
      <c r="F20" s="242">
        <v>47.4437</v>
      </c>
      <c r="G20" s="254">
        <v>9328.7000000000007</v>
      </c>
      <c r="H20" s="242">
        <v>23.287299999999998</v>
      </c>
      <c r="I20" s="254">
        <v>9676.81</v>
      </c>
      <c r="J20" s="242">
        <v>24.156300000000002</v>
      </c>
      <c r="L20" s="201">
        <f t="shared" si="0"/>
        <v>100</v>
      </c>
      <c r="M20" s="201">
        <f t="shared" si="1"/>
        <v>100</v>
      </c>
      <c r="P20" s="201">
        <f t="shared" si="2"/>
        <v>49.084212464812822</v>
      </c>
    </row>
    <row r="21" spans="2:20">
      <c r="B21" s="243" t="s">
        <v>3</v>
      </c>
      <c r="C21" s="256">
        <v>9787.4699999999993</v>
      </c>
      <c r="D21" s="59">
        <v>39.397500000000001</v>
      </c>
      <c r="E21" s="256">
        <v>12157.09</v>
      </c>
      <c r="F21" s="59">
        <v>48.936</v>
      </c>
      <c r="G21" s="256">
        <v>4886.2</v>
      </c>
      <c r="H21" s="59">
        <v>19.668399999999998</v>
      </c>
      <c r="I21" s="256">
        <v>7270.89</v>
      </c>
      <c r="J21" s="59">
        <v>29.267499999999998</v>
      </c>
      <c r="L21" s="1">
        <f t="shared" si="0"/>
        <v>66.392953879904198</v>
      </c>
      <c r="M21" s="1">
        <f t="shared" si="1"/>
        <v>63.966167688300757</v>
      </c>
      <c r="P21" s="1">
        <f t="shared" si="2"/>
        <v>40.192184149331787</v>
      </c>
      <c r="S21" s="67">
        <f>C21/C$21</f>
        <v>1</v>
      </c>
      <c r="T21" s="67">
        <f>E21/E$21</f>
        <v>1</v>
      </c>
    </row>
    <row r="22" spans="2:20">
      <c r="B22" s="244" t="s">
        <v>4</v>
      </c>
      <c r="C22" s="258">
        <v>4954.26</v>
      </c>
      <c r="D22" s="58">
        <v>32.558999999999997</v>
      </c>
      <c r="E22" s="258">
        <v>6848.41</v>
      </c>
      <c r="F22" s="58">
        <v>45.007300000000001</v>
      </c>
      <c r="G22" s="258">
        <v>4442.49</v>
      </c>
      <c r="H22" s="58">
        <v>29.195799999999998</v>
      </c>
      <c r="I22" s="258">
        <v>2405.91</v>
      </c>
      <c r="J22" s="58">
        <v>15.811500000000001</v>
      </c>
      <c r="L22" s="260">
        <f>C22/C$20*100</f>
        <v>33.607046120095809</v>
      </c>
      <c r="M22" s="260">
        <f>E22/E$20*100</f>
        <v>36.033832311699243</v>
      </c>
      <c r="P22" s="260">
        <f t="shared" si="2"/>
        <v>64.868925779852546</v>
      </c>
    </row>
  </sheetData>
  <mergeCells count="5">
    <mergeCell ref="C5:D6"/>
    <mergeCell ref="E5:J5"/>
    <mergeCell ref="E6:F6"/>
    <mergeCell ref="G6:H6"/>
    <mergeCell ref="I6:J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workbookViewId="0">
      <selection activeCell="C3" sqref="C3"/>
    </sheetView>
  </sheetViews>
  <sheetFormatPr baseColWidth="10" defaultColWidth="8.83203125" defaultRowHeight="14" x14ac:dyDescent="0"/>
  <cols>
    <col min="2" max="2" width="13.33203125" customWidth="1"/>
    <col min="3" max="3" width="11.83203125" customWidth="1"/>
    <col min="4" max="4" width="10.5" customWidth="1"/>
    <col min="5" max="5" width="12.33203125" bestFit="1" customWidth="1"/>
    <col min="6" max="6" width="11" bestFit="1" customWidth="1"/>
    <col min="7" max="7" width="12.33203125" bestFit="1" customWidth="1"/>
    <col min="8" max="8" width="11" bestFit="1" customWidth="1"/>
  </cols>
  <sheetData>
    <row r="3" spans="2:8">
      <c r="B3" s="263" t="s">
        <v>149</v>
      </c>
      <c r="C3" s="40" t="s">
        <v>156</v>
      </c>
    </row>
    <row r="4" spans="2:8">
      <c r="B4" s="261" t="s">
        <v>8</v>
      </c>
    </row>
    <row r="5" spans="2:8">
      <c r="B5" s="19"/>
      <c r="C5" s="382" t="s">
        <v>35</v>
      </c>
      <c r="D5" s="384"/>
      <c r="E5" s="391" t="s">
        <v>143</v>
      </c>
      <c r="F5" s="391"/>
      <c r="G5" s="391" t="s">
        <v>34</v>
      </c>
      <c r="H5" s="391"/>
    </row>
    <row r="6" spans="2:8">
      <c r="B6" s="63"/>
      <c r="C6" s="28" t="s">
        <v>133</v>
      </c>
      <c r="D6" s="28" t="s">
        <v>134</v>
      </c>
      <c r="E6" s="28" t="s">
        <v>133</v>
      </c>
      <c r="F6" s="28" t="s">
        <v>134</v>
      </c>
      <c r="G6" s="28" t="s">
        <v>133</v>
      </c>
      <c r="H6" s="63" t="s">
        <v>134</v>
      </c>
    </row>
    <row r="7" spans="2:8">
      <c r="B7" s="241" t="s">
        <v>141</v>
      </c>
      <c r="C7" s="242">
        <v>48.261400000000002</v>
      </c>
      <c r="D7" s="242">
        <v>30.4663</v>
      </c>
      <c r="E7" s="242">
        <v>58.859000000000002</v>
      </c>
      <c r="F7" s="242">
        <v>45.354999999999997</v>
      </c>
      <c r="G7" s="242">
        <v>36.965000000000003</v>
      </c>
      <c r="H7" s="242">
        <v>14.5959</v>
      </c>
    </row>
    <row r="8" spans="2:8">
      <c r="B8" s="243" t="s">
        <v>3</v>
      </c>
      <c r="C8" s="59">
        <v>55.2791</v>
      </c>
      <c r="D8" s="59">
        <v>15.533200000000001</v>
      </c>
      <c r="E8" s="59">
        <v>74.271699999999996</v>
      </c>
      <c r="F8" s="59">
        <v>25.528700000000001</v>
      </c>
      <c r="G8" s="59">
        <v>42.439399999999999</v>
      </c>
      <c r="H8" s="59">
        <v>8.7759</v>
      </c>
    </row>
    <row r="9" spans="2:8">
      <c r="B9" s="243" t="s">
        <v>4</v>
      </c>
      <c r="C9" s="59">
        <v>42.361699999999999</v>
      </c>
      <c r="D9" s="59">
        <v>43.020200000000003</v>
      </c>
      <c r="E9" s="59">
        <v>50.3</v>
      </c>
      <c r="F9" s="59">
        <v>56.365000000000002</v>
      </c>
      <c r="G9" s="59">
        <v>29.9131</v>
      </c>
      <c r="H9" s="59">
        <v>22.0931</v>
      </c>
    </row>
    <row r="10" spans="2:8">
      <c r="B10" s="241" t="s">
        <v>138</v>
      </c>
      <c r="C10" s="242">
        <v>51.322099999999999</v>
      </c>
      <c r="D10" s="242">
        <v>26.444900000000001</v>
      </c>
      <c r="E10" s="242">
        <v>61.997399999999999</v>
      </c>
      <c r="F10" s="242">
        <v>39.135800000000003</v>
      </c>
      <c r="G10" s="242">
        <v>40.095100000000002</v>
      </c>
      <c r="H10" s="242">
        <v>13.0982</v>
      </c>
    </row>
    <row r="11" spans="2:8">
      <c r="B11" s="243" t="s">
        <v>3</v>
      </c>
      <c r="C11" s="59">
        <v>55.818300000000001</v>
      </c>
      <c r="D11" s="59">
        <v>16.84</v>
      </c>
      <c r="E11" s="59">
        <v>69.3917</v>
      </c>
      <c r="F11" s="59">
        <v>27.1586</v>
      </c>
      <c r="G11" s="59">
        <v>44.964300000000001</v>
      </c>
      <c r="H11" s="59">
        <v>8.5888000000000009</v>
      </c>
    </row>
    <row r="12" spans="2:8">
      <c r="B12" s="243" t="s">
        <v>4</v>
      </c>
      <c r="C12" s="59">
        <v>43.275100000000002</v>
      </c>
      <c r="D12" s="59">
        <v>43.634700000000002</v>
      </c>
      <c r="E12" s="59">
        <v>52.733600000000003</v>
      </c>
      <c r="F12" s="59">
        <v>54.141300000000001</v>
      </c>
      <c r="G12" s="59">
        <v>26.837800000000001</v>
      </c>
      <c r="H12" s="59">
        <v>25.376000000000001</v>
      </c>
    </row>
    <row r="13" spans="2:8">
      <c r="B13" s="241" t="s">
        <v>139</v>
      </c>
      <c r="C13" s="242">
        <v>54.606099999999998</v>
      </c>
      <c r="D13" s="242">
        <v>24.985600000000002</v>
      </c>
      <c r="E13" s="242">
        <v>60.170099999999998</v>
      </c>
      <c r="F13" s="242">
        <v>41.006500000000003</v>
      </c>
      <c r="G13" s="242">
        <v>49.1464</v>
      </c>
      <c r="H13" s="242">
        <v>9.2650000000000006</v>
      </c>
    </row>
    <row r="14" spans="2:8">
      <c r="B14" s="243" t="s">
        <v>3</v>
      </c>
      <c r="C14" s="59">
        <v>56.621600000000001</v>
      </c>
      <c r="D14" s="59">
        <v>17.543399999999998</v>
      </c>
      <c r="E14" s="59">
        <v>65.733999999999995</v>
      </c>
      <c r="F14" s="59">
        <v>32.128</v>
      </c>
      <c r="G14" s="59">
        <v>50.499099999999999</v>
      </c>
      <c r="H14" s="59">
        <v>7.7443</v>
      </c>
    </row>
    <row r="15" spans="2:8">
      <c r="B15" s="243" t="s">
        <v>4</v>
      </c>
      <c r="C15" s="59">
        <v>50.01</v>
      </c>
      <c r="D15" s="59">
        <v>41.9572</v>
      </c>
      <c r="E15" s="59">
        <v>52.970700000000001</v>
      </c>
      <c r="F15" s="59">
        <v>52.494799999999998</v>
      </c>
      <c r="G15" s="59">
        <v>42.822299999999998</v>
      </c>
      <c r="H15" s="59">
        <v>16.3751</v>
      </c>
    </row>
    <row r="16" spans="2:8">
      <c r="B16" s="241" t="s">
        <v>140</v>
      </c>
      <c r="C16" s="242">
        <v>50.153599999999997</v>
      </c>
      <c r="D16" s="242">
        <v>25.873000000000001</v>
      </c>
      <c r="E16" s="242">
        <v>56.820799999999998</v>
      </c>
      <c r="F16" s="242">
        <v>42.7624</v>
      </c>
      <c r="G16" s="242">
        <v>44.430399999999999</v>
      </c>
      <c r="H16" s="242">
        <v>11.374599999999999</v>
      </c>
    </row>
    <row r="17" spans="2:8">
      <c r="B17" s="243" t="s">
        <v>3</v>
      </c>
      <c r="C17" s="59">
        <v>53.815300000000001</v>
      </c>
      <c r="D17" s="59">
        <v>16.4466</v>
      </c>
      <c r="E17" s="59">
        <v>63.518300000000004</v>
      </c>
      <c r="F17" s="59">
        <v>31.374400000000001</v>
      </c>
      <c r="G17" s="59">
        <v>48.272500000000001</v>
      </c>
      <c r="H17" s="59">
        <v>7.9191000000000003</v>
      </c>
    </row>
    <row r="18" spans="2:8">
      <c r="B18" s="243" t="s">
        <v>4</v>
      </c>
      <c r="C18" s="59">
        <v>44.163499999999999</v>
      </c>
      <c r="D18" s="59">
        <v>41.293599999999998</v>
      </c>
      <c r="E18" s="59">
        <v>50.424900000000001</v>
      </c>
      <c r="F18" s="59">
        <v>53.637599999999999</v>
      </c>
      <c r="G18" s="59">
        <v>33.825499999999998</v>
      </c>
      <c r="H18" s="59">
        <v>20.912500000000001</v>
      </c>
    </row>
    <row r="19" spans="2:8">
      <c r="B19" s="241" t="s">
        <v>6</v>
      </c>
      <c r="C19" s="242">
        <v>51.817300000000003</v>
      </c>
      <c r="D19" s="242">
        <v>26.0596</v>
      </c>
      <c r="E19" s="242">
        <v>59.595999999999997</v>
      </c>
      <c r="F19" s="242">
        <v>41.308500000000002</v>
      </c>
      <c r="G19" s="242">
        <v>44.318399999999997</v>
      </c>
      <c r="H19" s="242">
        <v>11.3592</v>
      </c>
    </row>
    <row r="20" spans="2:8">
      <c r="B20" s="243" t="s">
        <v>3</v>
      </c>
      <c r="C20" s="59">
        <v>55.455500000000001</v>
      </c>
      <c r="D20" s="59">
        <v>16.904699999999998</v>
      </c>
      <c r="E20" s="59">
        <v>66.668999999999997</v>
      </c>
      <c r="F20" s="59">
        <v>30.046199999999999</v>
      </c>
      <c r="G20" s="59">
        <v>47.919800000000002</v>
      </c>
      <c r="H20" s="59">
        <v>8.0732999999999997</v>
      </c>
    </row>
    <row r="21" spans="2:8">
      <c r="B21" s="244" t="s">
        <v>4</v>
      </c>
      <c r="C21" s="58">
        <v>45.358800000000002</v>
      </c>
      <c r="D21" s="58">
        <v>42.311</v>
      </c>
      <c r="E21" s="58">
        <v>51.816499999999998</v>
      </c>
      <c r="F21" s="58">
        <v>53.695700000000002</v>
      </c>
      <c r="G21" s="58">
        <v>33.434600000000003</v>
      </c>
      <c r="H21" s="58">
        <v>21.289200000000001</v>
      </c>
    </row>
  </sheetData>
  <mergeCells count="3">
    <mergeCell ref="C5:D5"/>
    <mergeCell ref="E5:F5"/>
    <mergeCell ref="G5:H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12"/>
  <sheetViews>
    <sheetView topLeftCell="A45" workbookViewId="0">
      <selection activeCell="P65" activeCellId="1" sqref="P68:P69 P65:P66"/>
    </sheetView>
  </sheetViews>
  <sheetFormatPr baseColWidth="10" defaultColWidth="8.83203125" defaultRowHeight="14" x14ac:dyDescent="0"/>
  <cols>
    <col min="2" max="2" width="13.1640625" customWidth="1"/>
  </cols>
  <sheetData>
    <row r="2" spans="2:7">
      <c r="B2" s="40" t="s">
        <v>142</v>
      </c>
    </row>
    <row r="3" spans="2:7">
      <c r="B3" t="s">
        <v>2</v>
      </c>
    </row>
    <row r="4" spans="2:7">
      <c r="B4" s="19"/>
      <c r="C4" s="385" t="s">
        <v>133</v>
      </c>
      <c r="D4" s="385"/>
      <c r="E4" s="295" t="s">
        <v>137</v>
      </c>
    </row>
    <row r="5" spans="2:7">
      <c r="B5" s="63"/>
      <c r="C5" s="57" t="s">
        <v>144</v>
      </c>
      <c r="D5" s="57" t="s">
        <v>136</v>
      </c>
      <c r="E5" s="386"/>
    </row>
    <row r="6" spans="2:7">
      <c r="B6" s="241" t="s">
        <v>138</v>
      </c>
      <c r="C6" s="254">
        <v>337.84296999999998</v>
      </c>
      <c r="D6" s="242">
        <v>24.99100368023025</v>
      </c>
      <c r="E6" s="255">
        <v>1</v>
      </c>
    </row>
    <row r="7" spans="2:7">
      <c r="B7" s="243" t="s">
        <v>3</v>
      </c>
      <c r="C7" s="256">
        <v>206.80432000000002</v>
      </c>
      <c r="D7" s="59">
        <v>15.297780274094544</v>
      </c>
      <c r="E7" s="257">
        <v>1.2</v>
      </c>
      <c r="G7" s="67">
        <f>D7/D$16</f>
        <v>0.28832095463583435</v>
      </c>
    </row>
    <row r="8" spans="2:7">
      <c r="B8" s="243" t="s">
        <v>4</v>
      </c>
      <c r="C8" s="256">
        <v>131.03864999999999</v>
      </c>
      <c r="D8" s="59">
        <v>9.6932234061357079</v>
      </c>
      <c r="E8" s="257">
        <v>0.75</v>
      </c>
      <c r="F8" s="67">
        <f>E8/E7</f>
        <v>0.625</v>
      </c>
      <c r="G8" s="67">
        <f>D8/D$17</f>
        <v>0.20649433582911875</v>
      </c>
    </row>
    <row r="9" spans="2:7">
      <c r="B9" s="241" t="s">
        <v>139</v>
      </c>
      <c r="C9" s="254">
        <v>778.67240000000004</v>
      </c>
      <c r="D9" s="242">
        <v>57.600147234360755</v>
      </c>
      <c r="E9" s="255">
        <v>1.04</v>
      </c>
      <c r="F9" s="67"/>
    </row>
    <row r="10" spans="2:7">
      <c r="B10" s="243" t="s">
        <v>3</v>
      </c>
      <c r="C10" s="256">
        <v>412.26122999999995</v>
      </c>
      <c r="D10" s="59">
        <v>30.495889602634769</v>
      </c>
      <c r="E10" s="257">
        <v>1.2</v>
      </c>
      <c r="F10" s="67"/>
      <c r="G10" s="67">
        <f>D10/D$16</f>
        <v>0.57476338692026963</v>
      </c>
    </row>
    <row r="11" spans="2:7">
      <c r="B11" s="243" t="s">
        <v>4</v>
      </c>
      <c r="C11" s="256">
        <v>366.41116</v>
      </c>
      <c r="D11" s="59">
        <v>27.104256892003509</v>
      </c>
      <c r="E11" s="257">
        <v>1</v>
      </c>
      <c r="F11" s="67">
        <f>E11/E10</f>
        <v>0.83333333333333337</v>
      </c>
      <c r="G11" s="67">
        <f>D11/D$17</f>
        <v>0.57740085939970354</v>
      </c>
    </row>
    <row r="12" spans="2:7">
      <c r="B12" s="241" t="s">
        <v>140</v>
      </c>
      <c r="C12" s="254">
        <v>224.56807999999998</v>
      </c>
      <c r="D12" s="242">
        <v>16.611805519417029</v>
      </c>
      <c r="E12" s="255">
        <v>0.5</v>
      </c>
      <c r="F12" s="67"/>
    </row>
    <row r="13" spans="2:7">
      <c r="B13" s="243" t="s">
        <v>3</v>
      </c>
      <c r="C13" s="256">
        <v>95.413560000000004</v>
      </c>
      <c r="D13" s="59">
        <v>7.0579554433347251</v>
      </c>
      <c r="E13" s="257">
        <v>0.6</v>
      </c>
      <c r="F13" s="67"/>
      <c r="G13" s="67">
        <f>D13/D$16</f>
        <v>0.13302298861263373</v>
      </c>
    </row>
    <row r="14" spans="2:7">
      <c r="B14" s="243" t="s">
        <v>4</v>
      </c>
      <c r="C14" s="256">
        <v>129.15451999999999</v>
      </c>
      <c r="D14" s="59">
        <v>9.5538500760823055</v>
      </c>
      <c r="E14" s="257">
        <v>0.4</v>
      </c>
      <c r="F14" s="67">
        <f>E14/E13</f>
        <v>0.66666666666666674</v>
      </c>
      <c r="G14" s="67">
        <f>C14/C$17</f>
        <v>0.20352527156475311</v>
      </c>
    </row>
    <row r="15" spans="2:7">
      <c r="B15" s="241" t="s">
        <v>6</v>
      </c>
      <c r="C15" s="254">
        <v>1351.8583500000002</v>
      </c>
      <c r="D15" s="242">
        <v>100</v>
      </c>
      <c r="E15" s="255">
        <v>1</v>
      </c>
      <c r="F15" s="67"/>
    </row>
    <row r="16" spans="2:7">
      <c r="B16" s="243" t="s">
        <v>3</v>
      </c>
      <c r="C16" s="256">
        <v>717.27121</v>
      </c>
      <c r="D16" s="59">
        <v>53.058163231377009</v>
      </c>
      <c r="E16" s="257">
        <v>1.06</v>
      </c>
      <c r="F16" s="67"/>
      <c r="G16" s="67">
        <f>D16/D$16</f>
        <v>1</v>
      </c>
    </row>
    <row r="17" spans="2:7">
      <c r="B17" s="244" t="s">
        <v>4</v>
      </c>
      <c r="C17" s="258">
        <v>634.58713999999998</v>
      </c>
      <c r="D17" s="58">
        <v>46.941836768622977</v>
      </c>
      <c r="E17" s="259">
        <v>0.8</v>
      </c>
      <c r="F17" s="67">
        <f>E17/E16</f>
        <v>0.75471698113207553</v>
      </c>
      <c r="G17" s="67">
        <f>D17/D$17</f>
        <v>1</v>
      </c>
    </row>
    <row r="18" spans="2:7">
      <c r="C18" s="253"/>
      <c r="D18" s="1"/>
      <c r="E18" s="18"/>
    </row>
    <row r="19" spans="2:7">
      <c r="B19" t="s">
        <v>7</v>
      </c>
    </row>
    <row r="20" spans="2:7">
      <c r="B20" s="19"/>
      <c r="C20" s="385" t="s">
        <v>133</v>
      </c>
      <c r="D20" s="385"/>
      <c r="E20" s="295" t="s">
        <v>137</v>
      </c>
    </row>
    <row r="21" spans="2:7">
      <c r="B21" s="63"/>
      <c r="C21" s="57" t="s">
        <v>75</v>
      </c>
      <c r="D21" s="57" t="s">
        <v>136</v>
      </c>
      <c r="E21" s="386"/>
    </row>
    <row r="22" spans="2:7">
      <c r="B22" s="241" t="s">
        <v>138</v>
      </c>
      <c r="C22" s="254">
        <v>572.55399999999997</v>
      </c>
      <c r="D22" s="242">
        <v>22.774902952263929</v>
      </c>
      <c r="E22" s="255">
        <v>1.5311235471373223</v>
      </c>
    </row>
    <row r="23" spans="2:7" ht="15" customHeight="1">
      <c r="B23" s="243" t="s">
        <v>3</v>
      </c>
      <c r="C23" s="256">
        <v>349.72300000000001</v>
      </c>
      <c r="D23" s="59">
        <v>13.911189835674186</v>
      </c>
      <c r="E23" s="257">
        <v>1.701248385708136</v>
      </c>
      <c r="G23" s="67">
        <f>D23/D$32</f>
        <v>0.2410223859715864</v>
      </c>
    </row>
    <row r="24" spans="2:7">
      <c r="B24" s="243" t="s">
        <v>4</v>
      </c>
      <c r="C24" s="256">
        <v>222.83099999999999</v>
      </c>
      <c r="D24" s="59">
        <v>8.8637131165897429</v>
      </c>
      <c r="E24" s="257">
        <v>1.0207490314248817</v>
      </c>
      <c r="F24" s="67">
        <f>E24/E23</f>
        <v>0.60000000000000009</v>
      </c>
      <c r="G24" s="67">
        <f>D24/D$33</f>
        <v>0.20963036620942621</v>
      </c>
    </row>
    <row r="25" spans="2:7" ht="15.75" customHeight="1">
      <c r="B25" s="241" t="s">
        <v>139</v>
      </c>
      <c r="C25" s="254">
        <v>1538.704</v>
      </c>
      <c r="D25" s="242">
        <v>61.206164435599639</v>
      </c>
      <c r="E25" s="255">
        <v>1.0434782608695652</v>
      </c>
      <c r="F25" s="67"/>
    </row>
    <row r="26" spans="2:7">
      <c r="B26" s="243" t="s">
        <v>3</v>
      </c>
      <c r="C26" s="256">
        <v>911.77800000000002</v>
      </c>
      <c r="D26" s="59">
        <v>36.26846631760376</v>
      </c>
      <c r="E26" s="257">
        <v>1.0869565217391304</v>
      </c>
      <c r="F26" s="67"/>
      <c r="G26" s="67">
        <f>D26/D$32</f>
        <v>0.62837991506535495</v>
      </c>
    </row>
    <row r="27" spans="2:7">
      <c r="B27" s="243" t="s">
        <v>4</v>
      </c>
      <c r="C27" s="256">
        <v>626.92600000000004</v>
      </c>
      <c r="D27" s="59">
        <v>24.937698117995886</v>
      </c>
      <c r="E27" s="257">
        <v>0.91544554455445548</v>
      </c>
      <c r="F27" s="67">
        <f>E27/E26</f>
        <v>0.84220990099009907</v>
      </c>
      <c r="G27" s="67">
        <f>D27/D$33</f>
        <v>0.5897865510912339</v>
      </c>
    </row>
    <row r="28" spans="2:7">
      <c r="B28" s="241" t="s">
        <v>140</v>
      </c>
      <c r="C28" s="254">
        <v>389.005</v>
      </c>
      <c r="D28" s="242">
        <v>15.473738936319419</v>
      </c>
      <c r="E28" s="255">
        <v>0.60869565217391308</v>
      </c>
      <c r="F28" s="67"/>
    </row>
    <row r="29" spans="2:7">
      <c r="B29" s="243" t="s">
        <v>3</v>
      </c>
      <c r="C29" s="256">
        <v>184.84299999999999</v>
      </c>
      <c r="D29" s="59">
        <v>7.3526364088021765</v>
      </c>
      <c r="E29" s="257">
        <v>0.70108910891089105</v>
      </c>
      <c r="F29" s="67"/>
      <c r="G29" s="67">
        <f>D29/D$32</f>
        <v>0.12739025139938165</v>
      </c>
    </row>
    <row r="30" spans="2:7">
      <c r="B30" s="243" t="s">
        <v>4</v>
      </c>
      <c r="C30" s="256">
        <v>204.16200000000001</v>
      </c>
      <c r="D30" s="59">
        <v>8.1211025275172446</v>
      </c>
      <c r="E30" s="257">
        <v>0.52173913043478259</v>
      </c>
      <c r="F30" s="67">
        <f>E30/E29</f>
        <v>0.74418376181207524</v>
      </c>
      <c r="G30" s="67">
        <f>D30/D$33</f>
        <v>0.1920673282714204</v>
      </c>
    </row>
    <row r="31" spans="2:7">
      <c r="B31" s="241" t="s">
        <v>6</v>
      </c>
      <c r="C31" s="254">
        <v>2513.9690000000001</v>
      </c>
      <c r="D31" s="242">
        <v>100</v>
      </c>
      <c r="E31" s="255">
        <v>1</v>
      </c>
      <c r="F31" s="67"/>
    </row>
    <row r="32" spans="2:7">
      <c r="B32" s="243" t="s">
        <v>3</v>
      </c>
      <c r="C32" s="256">
        <v>1450.998</v>
      </c>
      <c r="D32" s="59">
        <v>57.717418154320924</v>
      </c>
      <c r="E32" s="257">
        <v>1.1168015497201893</v>
      </c>
      <c r="F32" s="67"/>
      <c r="G32" s="67">
        <f>D32/D$16</f>
        <v>1.0878141013405562</v>
      </c>
    </row>
    <row r="33" spans="2:7">
      <c r="B33" s="244" t="s">
        <v>4</v>
      </c>
      <c r="C33" s="258">
        <v>1062.971</v>
      </c>
      <c r="D33" s="58">
        <v>42.282581845679083</v>
      </c>
      <c r="E33" s="259">
        <v>0.85062419285406798</v>
      </c>
      <c r="F33" s="67">
        <f>E33/E32</f>
        <v>0.76166100688809835</v>
      </c>
      <c r="G33" s="67">
        <f>D33/D$17</f>
        <v>0.90074408579473719</v>
      </c>
    </row>
    <row r="35" spans="2:7">
      <c r="B35" t="s">
        <v>8</v>
      </c>
    </row>
    <row r="36" spans="2:7">
      <c r="B36" s="19"/>
      <c r="C36" s="392" t="s">
        <v>133</v>
      </c>
      <c r="D36" s="392"/>
      <c r="E36" s="393" t="s">
        <v>137</v>
      </c>
    </row>
    <row r="37" spans="2:7">
      <c r="B37" s="63"/>
      <c r="C37" s="262" t="s">
        <v>75</v>
      </c>
      <c r="D37" s="262" t="s">
        <v>136</v>
      </c>
      <c r="E37" s="394"/>
    </row>
    <row r="38" spans="2:7">
      <c r="B38" s="241" t="s">
        <v>141</v>
      </c>
      <c r="C38" s="254">
        <v>2263.6709999999998</v>
      </c>
      <c r="D38" s="242">
        <v>5.6508283164000934</v>
      </c>
      <c r="E38" s="255">
        <v>0</v>
      </c>
    </row>
    <row r="39" spans="2:7">
      <c r="B39" s="243" t="s">
        <v>3</v>
      </c>
      <c r="C39" s="256">
        <v>1050.2836000000002</v>
      </c>
      <c r="D39" s="59">
        <v>2.6218351991657047</v>
      </c>
      <c r="E39" s="257">
        <v>0.37047189862002028</v>
      </c>
      <c r="G39" s="67">
        <f>D39/D$51</f>
        <v>4.227706788567355E-2</v>
      </c>
    </row>
    <row r="40" spans="2:7">
      <c r="B40" s="243" t="s">
        <v>4</v>
      </c>
      <c r="C40" s="256">
        <v>1213.3873999999998</v>
      </c>
      <c r="D40" s="59">
        <v>3.0289931172343891</v>
      </c>
      <c r="E40" s="257">
        <v>0</v>
      </c>
      <c r="F40" s="67">
        <f>E40/E39</f>
        <v>0</v>
      </c>
      <c r="G40" s="67">
        <f>D40/D$52</f>
        <v>7.9742956091694961E-2</v>
      </c>
    </row>
    <row r="41" spans="2:7">
      <c r="B41" s="241" t="s">
        <v>138</v>
      </c>
      <c r="C41" s="254">
        <v>9423.4310000000005</v>
      </c>
      <c r="D41" s="242">
        <v>23.523820702055406</v>
      </c>
      <c r="E41" s="255">
        <v>0.60433432957291833</v>
      </c>
      <c r="F41" s="67"/>
    </row>
    <row r="42" spans="2:7">
      <c r="B42" s="243" t="s">
        <v>3</v>
      </c>
      <c r="C42" s="256">
        <v>5998.4305999999997</v>
      </c>
      <c r="D42" s="59">
        <v>14.973952260925197</v>
      </c>
      <c r="E42" s="257">
        <v>0.80282979700358259</v>
      </c>
      <c r="F42" s="67"/>
      <c r="G42" s="67">
        <f>D42/D$51</f>
        <v>0.24145483913459326</v>
      </c>
    </row>
    <row r="43" spans="2:7">
      <c r="B43" s="243" t="s">
        <v>4</v>
      </c>
      <c r="C43" s="256">
        <v>3425.0003999999999</v>
      </c>
      <c r="D43" s="59">
        <v>8.5498684411302026</v>
      </c>
      <c r="E43" s="257">
        <v>0.38536875070456222</v>
      </c>
      <c r="F43" s="67">
        <f>E43/E42</f>
        <v>0.48001301414431996</v>
      </c>
      <c r="G43" s="67">
        <f>D43/D$52</f>
        <v>0.2250885879573479</v>
      </c>
    </row>
    <row r="44" spans="2:7">
      <c r="B44" s="241" t="s">
        <v>139</v>
      </c>
      <c r="C44" s="254">
        <v>18369.398809999999</v>
      </c>
      <c r="D44" s="242">
        <v>45.855744474702462</v>
      </c>
      <c r="E44" s="255">
        <v>1.3894105322778876</v>
      </c>
      <c r="F44" s="67"/>
    </row>
    <row r="45" spans="2:7">
      <c r="B45" s="243" t="s">
        <v>3</v>
      </c>
      <c r="C45" s="256">
        <v>11749.12041</v>
      </c>
      <c r="D45" s="59">
        <v>29.329466298601819</v>
      </c>
      <c r="E45" s="257">
        <v>1.4393774006670312</v>
      </c>
      <c r="F45" s="67"/>
      <c r="G45" s="67">
        <f>D45/D$51</f>
        <v>0.4729373677457428</v>
      </c>
    </row>
    <row r="46" spans="2:7">
      <c r="B46" s="243" t="s">
        <v>4</v>
      </c>
      <c r="C46" s="256">
        <v>6620.2784000000001</v>
      </c>
      <c r="D46" s="59">
        <v>16.526278176100639</v>
      </c>
      <c r="E46" s="257">
        <v>1.2899359638824199</v>
      </c>
      <c r="F46" s="67">
        <f>E46/E45</f>
        <v>0.8961763351881461</v>
      </c>
      <c r="G46" s="67">
        <f>D46/D$52</f>
        <v>0.43507998333095982</v>
      </c>
    </row>
    <row r="47" spans="2:7">
      <c r="B47" s="241" t="s">
        <v>140</v>
      </c>
      <c r="C47" s="254">
        <v>10002.5998</v>
      </c>
      <c r="D47" s="242">
        <v>24.969606531805162</v>
      </c>
      <c r="E47" s="255">
        <v>0.69695161685010487</v>
      </c>
      <c r="F47" s="67"/>
    </row>
    <row r="48" spans="2:7">
      <c r="B48" s="243" t="s">
        <v>3</v>
      </c>
      <c r="C48" s="256">
        <v>6045.0330000000004</v>
      </c>
      <c r="D48" s="59">
        <v>15.090286375525864</v>
      </c>
      <c r="E48" s="257">
        <v>0.8336463193667325</v>
      </c>
      <c r="F48" s="67"/>
      <c r="G48" s="67">
        <f>D48/D$51</f>
        <v>0.24333072563652028</v>
      </c>
    </row>
    <row r="49" spans="2:16">
      <c r="B49" s="243" t="s">
        <v>4</v>
      </c>
      <c r="C49" s="256">
        <v>3957.5667999999996</v>
      </c>
      <c r="D49" s="59">
        <v>9.8793201562792952</v>
      </c>
      <c r="E49" s="257">
        <v>0.55797756948702359</v>
      </c>
      <c r="F49" s="67">
        <f>E49/E48</f>
        <v>0.66932169737267388</v>
      </c>
      <c r="G49" s="67">
        <f>D49/D$52</f>
        <v>0.26008847261999735</v>
      </c>
    </row>
    <row r="50" spans="2:16">
      <c r="B50" s="241" t="s">
        <v>6</v>
      </c>
      <c r="C50" s="256">
        <v>40059.100599999998</v>
      </c>
      <c r="D50" s="59">
        <v>100</v>
      </c>
      <c r="E50" s="257">
        <v>1</v>
      </c>
    </row>
    <row r="51" spans="2:16">
      <c r="B51" s="243" t="s">
        <v>3</v>
      </c>
      <c r="C51" s="256">
        <v>24842.867600000001</v>
      </c>
      <c r="D51" s="59">
        <v>62.015540109255475</v>
      </c>
      <c r="E51" s="257">
        <v>1.1131085401084657</v>
      </c>
    </row>
    <row r="52" spans="2:16">
      <c r="B52" s="244" t="s">
        <v>4</v>
      </c>
      <c r="C52" s="258">
        <v>15216.233</v>
      </c>
      <c r="D52" s="58">
        <v>37.984459890744525</v>
      </c>
      <c r="E52" s="259">
        <v>0.77764282043742661</v>
      </c>
      <c r="F52" s="67">
        <f>E52/E51</f>
        <v>0.69862263419670645</v>
      </c>
    </row>
    <row r="57" spans="2:16">
      <c r="B57" t="s">
        <v>2</v>
      </c>
    </row>
    <row r="58" spans="2:16">
      <c r="B58" s="19"/>
      <c r="C58" s="387" t="s">
        <v>71</v>
      </c>
      <c r="D58" s="388"/>
      <c r="E58" s="383" t="s">
        <v>112</v>
      </c>
      <c r="F58" s="383"/>
      <c r="G58" s="383"/>
      <c r="H58" s="383"/>
      <c r="I58" s="383"/>
      <c r="J58" s="384"/>
      <c r="L58" t="s">
        <v>145</v>
      </c>
      <c r="P58" t="s">
        <v>146</v>
      </c>
    </row>
    <row r="59" spans="2:16">
      <c r="B59" s="63"/>
      <c r="C59" s="389"/>
      <c r="D59" s="390"/>
      <c r="E59" s="384" t="s">
        <v>35</v>
      </c>
      <c r="F59" s="385"/>
      <c r="G59" s="385" t="s">
        <v>143</v>
      </c>
      <c r="H59" s="385"/>
      <c r="I59" s="385" t="s">
        <v>34</v>
      </c>
      <c r="J59" s="385"/>
    </row>
    <row r="60" spans="2:16">
      <c r="B60" s="63"/>
      <c r="C60" s="28" t="s">
        <v>144</v>
      </c>
      <c r="D60" s="28" t="s">
        <v>74</v>
      </c>
      <c r="E60" s="28" t="s">
        <v>144</v>
      </c>
      <c r="F60" s="28" t="s">
        <v>74</v>
      </c>
      <c r="G60" s="28" t="s">
        <v>144</v>
      </c>
      <c r="H60" s="28" t="s">
        <v>74</v>
      </c>
      <c r="I60" s="28" t="s">
        <v>144</v>
      </c>
      <c r="J60" s="28" t="s">
        <v>74</v>
      </c>
      <c r="L60" t="s">
        <v>0</v>
      </c>
      <c r="M60" t="s">
        <v>1</v>
      </c>
    </row>
    <row r="61" spans="2:16">
      <c r="B61" s="241" t="s">
        <v>138</v>
      </c>
      <c r="C61" s="254">
        <v>17.149999999999999</v>
      </c>
      <c r="D61" s="242">
        <v>5.0750999999999999</v>
      </c>
      <c r="E61" s="254">
        <v>39.29</v>
      </c>
      <c r="F61" s="242">
        <v>11.6288</v>
      </c>
      <c r="G61" s="254">
        <v>24.93</v>
      </c>
      <c r="H61" s="242">
        <v>7.3777999999999997</v>
      </c>
      <c r="I61" s="254">
        <v>14.36</v>
      </c>
      <c r="J61" s="242">
        <v>4.2510000000000003</v>
      </c>
      <c r="L61" s="201">
        <f>C61/C$70*100</f>
        <v>27.585652243847512</v>
      </c>
      <c r="M61" s="201">
        <f>E61/E$70*100</f>
        <v>27.670962743855199</v>
      </c>
      <c r="P61" s="201">
        <f>G61/E61*100</f>
        <v>63.451259862560448</v>
      </c>
    </row>
    <row r="62" spans="2:16">
      <c r="B62" s="243" t="s">
        <v>3</v>
      </c>
      <c r="C62" s="256">
        <v>10.98</v>
      </c>
      <c r="D62" s="59">
        <v>5.3112000000000004</v>
      </c>
      <c r="E62" s="256">
        <v>23.46</v>
      </c>
      <c r="F62" s="59">
        <v>11.344099999999999</v>
      </c>
      <c r="G62" s="256">
        <v>13.36</v>
      </c>
      <c r="H62" s="59">
        <v>6.4606000000000003</v>
      </c>
      <c r="I62" s="256">
        <v>10.1</v>
      </c>
      <c r="J62" s="59">
        <v>4.8834</v>
      </c>
      <c r="L62" s="1">
        <f t="shared" ref="L62:L72" si="0">C62/C$70*100</f>
        <v>17.661251407431237</v>
      </c>
      <c r="M62" s="1">
        <f t="shared" ref="M62:M72" si="1">E62/E$70*100</f>
        <v>16.522290302133953</v>
      </c>
      <c r="P62" s="1">
        <f t="shared" ref="P62:P72" si="2">G62/E62*100</f>
        <v>56.947996589940317</v>
      </c>
    </row>
    <row r="63" spans="2:16">
      <c r="B63" s="243" t="s">
        <v>4</v>
      </c>
      <c r="C63" s="256">
        <v>6.16</v>
      </c>
      <c r="D63" s="59">
        <v>4.7024999999999997</v>
      </c>
      <c r="E63" s="256">
        <v>15.83</v>
      </c>
      <c r="F63" s="59">
        <v>12.0783</v>
      </c>
      <c r="G63" s="256">
        <v>11.56</v>
      </c>
      <c r="H63" s="59">
        <v>8.8252000000000006</v>
      </c>
      <c r="I63" s="256">
        <v>4.26</v>
      </c>
      <c r="J63" s="59">
        <v>3.2530000000000001</v>
      </c>
      <c r="L63" s="260">
        <f t="shared" si="0"/>
        <v>9.9083159079942096</v>
      </c>
      <c r="M63" s="260">
        <f t="shared" si="1"/>
        <v>11.148672441721247</v>
      </c>
      <c r="N63" s="67">
        <f>L63/L61</f>
        <v>0.35918367346938779</v>
      </c>
      <c r="O63" s="67">
        <f>M63/M61</f>
        <v>0.402901501654365</v>
      </c>
      <c r="P63" s="260">
        <f t="shared" si="2"/>
        <v>73.025900189513578</v>
      </c>
    </row>
    <row r="64" spans="2:16">
      <c r="B64" s="241" t="s">
        <v>139</v>
      </c>
      <c r="C64" s="254">
        <v>19.82</v>
      </c>
      <c r="D64" s="242">
        <v>2.5449000000000002</v>
      </c>
      <c r="E64" s="254">
        <v>55.57</v>
      </c>
      <c r="F64" s="242">
        <v>7.1360000000000001</v>
      </c>
      <c r="G64" s="254">
        <v>38.869999999999997</v>
      </c>
      <c r="H64" s="242">
        <v>4.9920999999999998</v>
      </c>
      <c r="I64" s="254">
        <v>16.690000000000001</v>
      </c>
      <c r="J64" s="242">
        <v>2.1440000000000001</v>
      </c>
      <c r="L64" s="201">
        <f t="shared" si="0"/>
        <v>31.880328132539809</v>
      </c>
      <c r="M64" s="201">
        <f t="shared" si="1"/>
        <v>39.136558912599476</v>
      </c>
      <c r="P64" s="201">
        <f t="shared" si="2"/>
        <v>69.947813568472199</v>
      </c>
    </row>
    <row r="65" spans="2:16">
      <c r="B65" s="243" t="s">
        <v>3</v>
      </c>
      <c r="C65" s="256">
        <v>13.04</v>
      </c>
      <c r="D65" s="59">
        <v>3.1631999999999998</v>
      </c>
      <c r="E65" s="256">
        <v>33.340000000000003</v>
      </c>
      <c r="F65" s="59">
        <v>8.0867000000000004</v>
      </c>
      <c r="G65" s="256">
        <v>22.33</v>
      </c>
      <c r="H65" s="59">
        <v>5.4153000000000002</v>
      </c>
      <c r="I65" s="256">
        <v>11.01</v>
      </c>
      <c r="J65" s="59">
        <v>2.6713</v>
      </c>
      <c r="L65" s="1">
        <f t="shared" si="0"/>
        <v>20.974746662377349</v>
      </c>
      <c r="M65" s="1">
        <f t="shared" si="1"/>
        <v>23.480526797661806</v>
      </c>
      <c r="P65" s="1">
        <f t="shared" si="2"/>
        <v>66.976604679064181</v>
      </c>
    </row>
    <row r="66" spans="2:16">
      <c r="B66" s="243" t="s">
        <v>4</v>
      </c>
      <c r="C66" s="256">
        <v>6.78</v>
      </c>
      <c r="D66" s="59">
        <v>1.8492</v>
      </c>
      <c r="E66" s="256">
        <v>22.23</v>
      </c>
      <c r="F66" s="59">
        <v>6.0663999999999998</v>
      </c>
      <c r="G66" s="256">
        <v>16.55</v>
      </c>
      <c r="H66" s="59">
        <v>4.5157999999999996</v>
      </c>
      <c r="I66" s="256">
        <v>5.68</v>
      </c>
      <c r="J66" s="59">
        <v>1.5506</v>
      </c>
      <c r="L66" s="260">
        <f t="shared" si="0"/>
        <v>10.905581470162458</v>
      </c>
      <c r="M66" s="260">
        <f t="shared" si="1"/>
        <v>15.656032114937672</v>
      </c>
      <c r="N66" s="67">
        <f>L66/L64</f>
        <v>0.3420787083753784</v>
      </c>
      <c r="O66" s="67">
        <f>M66/M64</f>
        <v>0.400035990642433</v>
      </c>
      <c r="P66" s="260">
        <f t="shared" si="2"/>
        <v>74.448942869995506</v>
      </c>
    </row>
    <row r="67" spans="2:16">
      <c r="B67" s="241" t="s">
        <v>140</v>
      </c>
      <c r="C67" s="254">
        <v>24.83</v>
      </c>
      <c r="D67" s="242">
        <v>11.0565</v>
      </c>
      <c r="E67" s="254">
        <v>45.67</v>
      </c>
      <c r="F67" s="242">
        <v>20.337700000000002</v>
      </c>
      <c r="G67" s="254">
        <v>20.22</v>
      </c>
      <c r="H67" s="242">
        <v>9.0029000000000003</v>
      </c>
      <c r="I67" s="254">
        <v>25.45</v>
      </c>
      <c r="J67" s="242">
        <v>11.3348</v>
      </c>
      <c r="L67" s="201">
        <f t="shared" si="0"/>
        <v>39.938877271996134</v>
      </c>
      <c r="M67" s="201">
        <f t="shared" si="1"/>
        <v>32.164236918092818</v>
      </c>
      <c r="P67" s="201">
        <f t="shared" si="2"/>
        <v>44.274140573680747</v>
      </c>
    </row>
    <row r="68" spans="2:16">
      <c r="B68" s="243" t="s">
        <v>3</v>
      </c>
      <c r="C68" s="256">
        <v>11.36</v>
      </c>
      <c r="D68" s="59">
        <v>11.9011</v>
      </c>
      <c r="E68" s="256">
        <v>20.100000000000001</v>
      </c>
      <c r="F68" s="59">
        <v>21.071100000000001</v>
      </c>
      <c r="G68" s="256">
        <v>9.07</v>
      </c>
      <c r="H68" s="59">
        <v>9.5020000000000007</v>
      </c>
      <c r="I68" s="256">
        <v>11.04</v>
      </c>
      <c r="J68" s="59">
        <v>11.569000000000001</v>
      </c>
      <c r="L68" s="1">
        <f t="shared" si="0"/>
        <v>18.272478687469839</v>
      </c>
      <c r="M68" s="1">
        <f t="shared" si="1"/>
        <v>14.155926473695329</v>
      </c>
      <c r="P68" s="1">
        <f t="shared" si="2"/>
        <v>45.124378109452735</v>
      </c>
    </row>
    <row r="69" spans="2:16">
      <c r="B69" s="243" t="s">
        <v>4</v>
      </c>
      <c r="C69" s="256">
        <v>13.47</v>
      </c>
      <c r="D69" s="59">
        <v>10.432600000000001</v>
      </c>
      <c r="E69" s="256">
        <v>25.57</v>
      </c>
      <c r="F69" s="59">
        <v>19.7959</v>
      </c>
      <c r="G69" s="256">
        <v>11.15</v>
      </c>
      <c r="H69" s="59">
        <v>8.6341999999999999</v>
      </c>
      <c r="I69" s="256">
        <v>14.42</v>
      </c>
      <c r="J69" s="59">
        <v>11.1617</v>
      </c>
      <c r="L69" s="260">
        <f t="shared" si="0"/>
        <v>21.666398584526299</v>
      </c>
      <c r="M69" s="260">
        <f t="shared" si="1"/>
        <v>18.008310444397491</v>
      </c>
      <c r="N69" s="67">
        <f>L69/L67</f>
        <v>0.54248892468787768</v>
      </c>
      <c r="O69" s="67">
        <f>M69/M67</f>
        <v>0.5598861396978323</v>
      </c>
      <c r="P69" s="260">
        <f t="shared" si="2"/>
        <v>43.605788032851002</v>
      </c>
    </row>
    <row r="70" spans="2:16">
      <c r="B70" s="241" t="s">
        <v>6</v>
      </c>
      <c r="C70" s="254">
        <v>62.17</v>
      </c>
      <c r="D70" s="242">
        <v>4.5986000000000002</v>
      </c>
      <c r="E70" s="254">
        <v>141.99</v>
      </c>
      <c r="F70" s="242">
        <v>10.503399999999999</v>
      </c>
      <c r="G70" s="254">
        <v>85.01</v>
      </c>
      <c r="H70" s="242">
        <v>6.2887000000000004</v>
      </c>
      <c r="I70" s="254">
        <v>56.98</v>
      </c>
      <c r="J70" s="242">
        <v>4.2146999999999997</v>
      </c>
      <c r="L70" s="201">
        <f t="shared" si="0"/>
        <v>100</v>
      </c>
      <c r="M70" s="201">
        <f t="shared" si="1"/>
        <v>100</v>
      </c>
      <c r="P70" s="1">
        <f t="shared" si="2"/>
        <v>59.870413409395027</v>
      </c>
    </row>
    <row r="71" spans="2:16">
      <c r="B71" s="243" t="s">
        <v>3</v>
      </c>
      <c r="C71" s="256">
        <v>35.380000000000003</v>
      </c>
      <c r="D71" s="59">
        <v>4.9325000000000001</v>
      </c>
      <c r="E71" s="256">
        <v>77.12</v>
      </c>
      <c r="F71" s="59">
        <v>10.7517</v>
      </c>
      <c r="G71" s="256">
        <v>44.75</v>
      </c>
      <c r="H71" s="59">
        <v>6.2393000000000001</v>
      </c>
      <c r="I71" s="256">
        <v>32.369999999999997</v>
      </c>
      <c r="J71" s="59">
        <v>4.5124000000000004</v>
      </c>
      <c r="L71" s="1">
        <f t="shared" si="0"/>
        <v>56.908476757278436</v>
      </c>
      <c r="M71" s="1">
        <f t="shared" si="1"/>
        <v>54.313684062257906</v>
      </c>
      <c r="P71" s="1">
        <f t="shared" si="2"/>
        <v>58.02645228215767</v>
      </c>
    </row>
    <row r="72" spans="2:16">
      <c r="B72" s="244" t="s">
        <v>4</v>
      </c>
      <c r="C72" s="258">
        <v>26.79</v>
      </c>
      <c r="D72" s="58">
        <v>4.2213000000000003</v>
      </c>
      <c r="E72" s="258">
        <v>64.87</v>
      </c>
      <c r="F72" s="58">
        <v>10.222799999999999</v>
      </c>
      <c r="G72" s="258">
        <v>40.26</v>
      </c>
      <c r="H72" s="58">
        <v>6.3445999999999998</v>
      </c>
      <c r="I72" s="258">
        <v>24.61</v>
      </c>
      <c r="J72" s="58">
        <v>3.8782000000000001</v>
      </c>
      <c r="L72" s="260">
        <f t="shared" si="0"/>
        <v>43.091523242721571</v>
      </c>
      <c r="M72" s="260">
        <f t="shared" si="1"/>
        <v>45.686315937742094</v>
      </c>
      <c r="P72" s="260">
        <f t="shared" si="2"/>
        <v>62.062586711885302</v>
      </c>
    </row>
    <row r="76" spans="2:16">
      <c r="B76" t="s">
        <v>7</v>
      </c>
    </row>
    <row r="77" spans="2:16">
      <c r="B77" s="19"/>
      <c r="C77" s="387" t="s">
        <v>71</v>
      </c>
      <c r="D77" s="388"/>
      <c r="E77" s="383" t="s">
        <v>112</v>
      </c>
      <c r="F77" s="383"/>
      <c r="G77" s="383"/>
      <c r="H77" s="383"/>
      <c r="I77" s="383"/>
      <c r="J77" s="384"/>
      <c r="L77" t="s">
        <v>145</v>
      </c>
      <c r="P77" t="s">
        <v>146</v>
      </c>
    </row>
    <row r="78" spans="2:16">
      <c r="B78" s="63"/>
      <c r="C78" s="389"/>
      <c r="D78" s="390"/>
      <c r="E78" s="384" t="s">
        <v>35</v>
      </c>
      <c r="F78" s="385"/>
      <c r="G78" s="385" t="s">
        <v>143</v>
      </c>
      <c r="H78" s="385"/>
      <c r="I78" s="385" t="s">
        <v>34</v>
      </c>
      <c r="J78" s="385"/>
    </row>
    <row r="79" spans="2:16">
      <c r="B79" s="63"/>
      <c r="C79" s="28" t="s">
        <v>144</v>
      </c>
      <c r="D79" s="28" t="s">
        <v>74</v>
      </c>
      <c r="E79" s="28" t="s">
        <v>144</v>
      </c>
      <c r="F79" s="28" t="s">
        <v>74</v>
      </c>
      <c r="G79" s="28" t="s">
        <v>144</v>
      </c>
      <c r="H79" s="28" t="s">
        <v>74</v>
      </c>
      <c r="I79" s="28" t="s">
        <v>144</v>
      </c>
      <c r="J79" s="28" t="s">
        <v>74</v>
      </c>
      <c r="L79" t="s">
        <v>0</v>
      </c>
      <c r="M79" t="s">
        <v>1</v>
      </c>
    </row>
    <row r="80" spans="2:16">
      <c r="B80" s="241" t="s">
        <v>138</v>
      </c>
      <c r="C80" s="254">
        <v>34.03</v>
      </c>
      <c r="D80" s="242">
        <v>5.9432</v>
      </c>
      <c r="E80" s="254">
        <v>68.010000000000005</v>
      </c>
      <c r="F80" s="242">
        <v>11.878500000000001</v>
      </c>
      <c r="G80" s="254">
        <v>38.58</v>
      </c>
      <c r="H80" s="242">
        <v>6.7382</v>
      </c>
      <c r="I80" s="254">
        <v>29.43</v>
      </c>
      <c r="J80" s="242">
        <v>5.1402999999999999</v>
      </c>
      <c r="L80" s="201">
        <f>C80/C$89*100</f>
        <v>21.324727409449803</v>
      </c>
      <c r="M80" s="201">
        <f>E80/E$89*100</f>
        <v>20.378749288346867</v>
      </c>
      <c r="P80" s="201">
        <f>G80/E80*100</f>
        <v>56.726951918835454</v>
      </c>
    </row>
    <row r="81" spans="2:20">
      <c r="B81" s="243" t="s">
        <v>3</v>
      </c>
      <c r="C81" s="256">
        <v>16.309999999999999</v>
      </c>
      <c r="D81" s="59">
        <v>4.6639999999999997</v>
      </c>
      <c r="E81" s="256">
        <v>35.89</v>
      </c>
      <c r="F81" s="59">
        <v>10.263299999999999</v>
      </c>
      <c r="G81" s="256">
        <v>18.62</v>
      </c>
      <c r="H81" s="59">
        <v>5.3234000000000004</v>
      </c>
      <c r="I81" s="256">
        <v>17.28</v>
      </c>
      <c r="J81" s="59">
        <v>4.9398999999999997</v>
      </c>
      <c r="L81" s="1">
        <f t="shared" ref="L81:L91" si="3">C81/C$89*100</f>
        <v>10.220579019927307</v>
      </c>
      <c r="M81" s="1">
        <f t="shared" ref="M81:M91" si="4">E81/E$89*100</f>
        <v>10.754202499026158</v>
      </c>
      <c r="P81" s="1">
        <f t="shared" ref="P81:P91" si="5">G81/E81*100</f>
        <v>51.880746726107553</v>
      </c>
      <c r="S81" s="67">
        <f>C81/C$90</f>
        <v>0.17197385069590887</v>
      </c>
      <c r="T81" s="67">
        <f>E81/E$90</f>
        <v>0.18909378292939935</v>
      </c>
    </row>
    <row r="82" spans="2:20">
      <c r="B82" s="243" t="s">
        <v>4</v>
      </c>
      <c r="C82" s="256">
        <v>17.72</v>
      </c>
      <c r="D82" s="59">
        <v>7.9508999999999999</v>
      </c>
      <c r="E82" s="256">
        <v>32.119999999999997</v>
      </c>
      <c r="F82" s="59">
        <v>14.413600000000001</v>
      </c>
      <c r="G82" s="256">
        <v>19.96</v>
      </c>
      <c r="H82" s="59">
        <v>8.9588000000000001</v>
      </c>
      <c r="I82" s="256">
        <v>12.16</v>
      </c>
      <c r="J82" s="59">
        <v>5.4547999999999996</v>
      </c>
      <c r="L82" s="260">
        <f t="shared" si="3"/>
        <v>11.104148389522495</v>
      </c>
      <c r="M82" s="260">
        <f t="shared" si="4"/>
        <v>9.6245467893207071</v>
      </c>
      <c r="N82" s="67">
        <f>L82/L80</f>
        <v>0.5207170143990596</v>
      </c>
      <c r="O82" s="67">
        <f>M82/M80</f>
        <v>0.4722834877223937</v>
      </c>
      <c r="P82" s="260">
        <f t="shared" si="5"/>
        <v>62.141967621419681</v>
      </c>
      <c r="Q82" s="67">
        <f>C82/C$91</f>
        <v>0.27371022551745444</v>
      </c>
      <c r="R82" s="67">
        <f>E82/E$91</f>
        <v>0.22316403807406376</v>
      </c>
    </row>
    <row r="83" spans="2:20">
      <c r="B83" s="241" t="s">
        <v>139</v>
      </c>
      <c r="C83" s="254">
        <v>85.72</v>
      </c>
      <c r="D83" s="242">
        <v>5.5711000000000004</v>
      </c>
      <c r="E83" s="254">
        <v>185.13</v>
      </c>
      <c r="F83" s="242">
        <v>12.0312</v>
      </c>
      <c r="G83" s="254">
        <v>117.42</v>
      </c>
      <c r="H83" s="242">
        <v>7.6308999999999996</v>
      </c>
      <c r="I83" s="254">
        <v>67.709999999999994</v>
      </c>
      <c r="J83" s="242">
        <v>4.4002999999999997</v>
      </c>
      <c r="L83" s="201">
        <f t="shared" si="3"/>
        <v>53.716004511843586</v>
      </c>
      <c r="M83" s="201">
        <f t="shared" si="4"/>
        <v>55.47298714529709</v>
      </c>
      <c r="P83" s="201">
        <f t="shared" si="5"/>
        <v>63.42570085885594</v>
      </c>
    </row>
    <row r="84" spans="2:20">
      <c r="B84" s="243" t="s">
        <v>3</v>
      </c>
      <c r="C84" s="256">
        <v>59.63</v>
      </c>
      <c r="D84" s="59">
        <v>6.5399000000000003</v>
      </c>
      <c r="E84" s="256">
        <v>115.02</v>
      </c>
      <c r="F84" s="59">
        <v>12.614599999999999</v>
      </c>
      <c r="G84" s="256">
        <v>61.25</v>
      </c>
      <c r="H84" s="59">
        <v>6.7172000000000001</v>
      </c>
      <c r="I84" s="256">
        <v>53.77</v>
      </c>
      <c r="J84" s="59">
        <v>5.8974000000000002</v>
      </c>
      <c r="L84" s="1">
        <f t="shared" si="3"/>
        <v>37.366837949617739</v>
      </c>
      <c r="M84" s="1">
        <f t="shared" si="4"/>
        <v>34.464986665867613</v>
      </c>
      <c r="P84" s="1">
        <f t="shared" si="5"/>
        <v>53.251608415927663</v>
      </c>
      <c r="S84" s="67">
        <f>C84/C$90</f>
        <v>0.62874314635175033</v>
      </c>
      <c r="T84" s="67">
        <f>E84/E$90</f>
        <v>0.60600632244467856</v>
      </c>
    </row>
    <row r="85" spans="2:20">
      <c r="B85" s="243" t="s">
        <v>4</v>
      </c>
      <c r="C85" s="256">
        <v>26.09</v>
      </c>
      <c r="D85" s="59">
        <v>4.1622000000000003</v>
      </c>
      <c r="E85" s="256">
        <v>70.11</v>
      </c>
      <c r="F85" s="59">
        <v>11.1828</v>
      </c>
      <c r="G85" s="256">
        <v>56.17</v>
      </c>
      <c r="H85" s="59">
        <v>8.9596999999999998</v>
      </c>
      <c r="I85" s="256">
        <v>13.94</v>
      </c>
      <c r="J85" s="59">
        <v>2.2231000000000001</v>
      </c>
      <c r="L85" s="260">
        <f t="shared" si="3"/>
        <v>16.349166562225843</v>
      </c>
      <c r="M85" s="260">
        <f t="shared" si="4"/>
        <v>21.008000479429477</v>
      </c>
      <c r="N85" s="67">
        <f>L85/L83</f>
        <v>0.30436304246383578</v>
      </c>
      <c r="O85" s="67">
        <f>M85/M83</f>
        <v>0.3787068546426835</v>
      </c>
      <c r="P85" s="260">
        <f t="shared" si="5"/>
        <v>80.116959064327489</v>
      </c>
      <c r="Q85" s="67">
        <f>C85/C$91</f>
        <v>0.40299660179178254</v>
      </c>
      <c r="R85" s="67">
        <f>E85/E$91</f>
        <v>0.48711179045369274</v>
      </c>
    </row>
    <row r="86" spans="2:20">
      <c r="B86" s="241" t="s">
        <v>140</v>
      </c>
      <c r="C86" s="254">
        <v>38.58</v>
      </c>
      <c r="D86" s="242">
        <v>9.9185999999999996</v>
      </c>
      <c r="E86" s="254">
        <v>78.78</v>
      </c>
      <c r="F86" s="242">
        <v>20.251899999999999</v>
      </c>
      <c r="G86" s="254">
        <v>44.02</v>
      </c>
      <c r="H86" s="242">
        <v>11.315</v>
      </c>
      <c r="I86" s="254">
        <v>34.770000000000003</v>
      </c>
      <c r="J86" s="242">
        <v>8.9368999999999996</v>
      </c>
      <c r="L86" s="201">
        <f t="shared" si="3"/>
        <v>24.175961899987463</v>
      </c>
      <c r="M86" s="201">
        <f t="shared" si="4"/>
        <v>23.605908968327689</v>
      </c>
      <c r="P86" s="201">
        <f t="shared" si="5"/>
        <v>55.877126174155876</v>
      </c>
    </row>
    <row r="87" spans="2:20">
      <c r="B87" s="243" t="s">
        <v>3</v>
      </c>
      <c r="C87" s="256">
        <v>18.350000000000001</v>
      </c>
      <c r="D87" s="59">
        <v>9.9278999999999993</v>
      </c>
      <c r="E87" s="256">
        <v>38.11</v>
      </c>
      <c r="F87" s="59">
        <v>20.615300000000001</v>
      </c>
      <c r="G87" s="256">
        <v>19.760000000000002</v>
      </c>
      <c r="H87" s="59">
        <v>10.6874</v>
      </c>
      <c r="I87" s="256">
        <v>18.350000000000001</v>
      </c>
      <c r="J87" s="59">
        <v>9.9278999999999993</v>
      </c>
      <c r="L87" s="1">
        <f t="shared" si="3"/>
        <v>11.498934703596941</v>
      </c>
      <c r="M87" s="1">
        <f t="shared" si="4"/>
        <v>11.419410901027776</v>
      </c>
      <c r="P87" s="1">
        <f t="shared" si="5"/>
        <v>51.849908160587773</v>
      </c>
      <c r="S87" s="67">
        <f>C87/C$90</f>
        <v>0.19348376212568538</v>
      </c>
      <c r="T87" s="67">
        <f>E87/E$90</f>
        <v>0.20079030558482611</v>
      </c>
    </row>
    <row r="88" spans="2:20">
      <c r="B88" s="243" t="s">
        <v>4</v>
      </c>
      <c r="C88" s="256">
        <v>20.23</v>
      </c>
      <c r="D88" s="59">
        <v>9.9102999999999994</v>
      </c>
      <c r="E88" s="256">
        <v>40.68</v>
      </c>
      <c r="F88" s="59">
        <v>19.922899999999998</v>
      </c>
      <c r="G88" s="256">
        <v>24.26</v>
      </c>
      <c r="H88" s="59">
        <v>11.8832</v>
      </c>
      <c r="I88" s="256">
        <v>16.41</v>
      </c>
      <c r="J88" s="59">
        <v>8.0396999999999998</v>
      </c>
      <c r="L88" s="260">
        <f t="shared" si="3"/>
        <v>12.677027196390526</v>
      </c>
      <c r="M88" s="260">
        <f t="shared" si="4"/>
        <v>12.189494501543162</v>
      </c>
      <c r="N88" s="67">
        <f>L88/L86</f>
        <v>0.52436495593571808</v>
      </c>
      <c r="O88" s="67">
        <f>M88/M86</f>
        <v>0.51637471439451632</v>
      </c>
      <c r="P88" s="260">
        <f t="shared" si="5"/>
        <v>59.6361848574238</v>
      </c>
      <c r="Q88" s="67">
        <f>C88/C$91</f>
        <v>0.31248069199876433</v>
      </c>
      <c r="R88" s="67">
        <f>E88/E$91</f>
        <v>0.2826373931772389</v>
      </c>
    </row>
    <row r="89" spans="2:20">
      <c r="B89" s="241" t="s">
        <v>6</v>
      </c>
      <c r="C89" s="254">
        <v>159.58000000000001</v>
      </c>
      <c r="D89" s="242">
        <v>6.3475000000000001</v>
      </c>
      <c r="E89" s="254">
        <v>333.73</v>
      </c>
      <c r="F89" s="242">
        <v>13.274900000000001</v>
      </c>
      <c r="G89" s="254">
        <v>201.11</v>
      </c>
      <c r="H89" s="242">
        <v>7.9997999999999996</v>
      </c>
      <c r="I89" s="254">
        <v>132.62</v>
      </c>
      <c r="J89" s="242">
        <v>5.2751000000000001</v>
      </c>
      <c r="L89" s="1">
        <f t="shared" si="3"/>
        <v>100</v>
      </c>
      <c r="M89" s="1">
        <f t="shared" si="4"/>
        <v>100</v>
      </c>
      <c r="P89" s="201">
        <f t="shared" si="5"/>
        <v>60.26128906601145</v>
      </c>
    </row>
    <row r="90" spans="2:20">
      <c r="B90" s="243" t="s">
        <v>3</v>
      </c>
      <c r="C90" s="256">
        <v>94.84</v>
      </c>
      <c r="D90" s="59">
        <v>6.5358999999999998</v>
      </c>
      <c r="E90" s="256">
        <v>189.8</v>
      </c>
      <c r="F90" s="59">
        <v>13.080399999999999</v>
      </c>
      <c r="G90" s="256">
        <v>100.22</v>
      </c>
      <c r="H90" s="59">
        <v>6.9066999999999998</v>
      </c>
      <c r="I90" s="256">
        <v>89.58</v>
      </c>
      <c r="J90" s="59">
        <v>6.1738</v>
      </c>
      <c r="L90" s="1">
        <f t="shared" si="3"/>
        <v>59.431006391778418</v>
      </c>
      <c r="M90" s="1">
        <f t="shared" si="4"/>
        <v>56.872321936895098</v>
      </c>
      <c r="P90" s="1">
        <f t="shared" si="5"/>
        <v>52.802950474183355</v>
      </c>
    </row>
    <row r="91" spans="2:20">
      <c r="B91" s="244" t="s">
        <v>4</v>
      </c>
      <c r="C91" s="258">
        <v>64.739999999999995</v>
      </c>
      <c r="D91" s="58">
        <v>6.0903999999999998</v>
      </c>
      <c r="E91" s="258">
        <v>143.93</v>
      </c>
      <c r="F91" s="58">
        <v>13.5404</v>
      </c>
      <c r="G91" s="258">
        <v>100.9</v>
      </c>
      <c r="H91" s="58">
        <v>9.4918999999999993</v>
      </c>
      <c r="I91" s="258">
        <v>43.03</v>
      </c>
      <c r="J91" s="58">
        <v>4.0484999999999998</v>
      </c>
      <c r="L91" s="260">
        <f t="shared" si="3"/>
        <v>40.568993608221575</v>
      </c>
      <c r="M91" s="260">
        <f t="shared" si="4"/>
        <v>43.127678063104909</v>
      </c>
      <c r="P91" s="260">
        <f t="shared" si="5"/>
        <v>70.103522545681926</v>
      </c>
    </row>
    <row r="92" spans="2:20">
      <c r="C92" s="253"/>
      <c r="D92" s="1"/>
      <c r="E92" s="253"/>
      <c r="F92" s="1"/>
      <c r="G92" s="253"/>
      <c r="H92" s="1"/>
      <c r="I92" s="253"/>
      <c r="J92" s="1"/>
    </row>
    <row r="93" spans="2:20">
      <c r="C93" s="253"/>
      <c r="D93" s="1"/>
      <c r="E93" s="253"/>
      <c r="F93" s="1"/>
      <c r="G93" s="253"/>
      <c r="H93" s="1"/>
      <c r="I93" s="253"/>
      <c r="J93" s="1"/>
    </row>
    <row r="94" spans="2:20">
      <c r="B94" t="s">
        <v>8</v>
      </c>
      <c r="C94" s="253"/>
      <c r="D94" s="1"/>
      <c r="E94" s="253"/>
      <c r="F94" s="1"/>
      <c r="G94" s="253"/>
      <c r="H94" s="1"/>
      <c r="I94" s="253"/>
      <c r="J94" s="1"/>
    </row>
    <row r="95" spans="2:20">
      <c r="B95" s="19"/>
      <c r="C95" s="295" t="s">
        <v>71</v>
      </c>
      <c r="D95" s="295"/>
      <c r="E95" s="385" t="s">
        <v>112</v>
      </c>
      <c r="F95" s="385"/>
      <c r="G95" s="385"/>
      <c r="H95" s="385"/>
      <c r="I95" s="385"/>
      <c r="J95" s="385"/>
      <c r="L95" t="s">
        <v>145</v>
      </c>
      <c r="P95" t="s">
        <v>146</v>
      </c>
    </row>
    <row r="96" spans="2:20">
      <c r="B96" s="63"/>
      <c r="C96" s="386"/>
      <c r="D96" s="386"/>
      <c r="E96" s="385" t="s">
        <v>35</v>
      </c>
      <c r="F96" s="385"/>
      <c r="G96" s="385" t="s">
        <v>143</v>
      </c>
      <c r="H96" s="385"/>
      <c r="I96" s="385" t="s">
        <v>34</v>
      </c>
      <c r="J96" s="385"/>
    </row>
    <row r="97" spans="2:20">
      <c r="B97" s="63"/>
      <c r="C97" s="28" t="s">
        <v>144</v>
      </c>
      <c r="D97" s="28" t="s">
        <v>74</v>
      </c>
      <c r="E97" s="28" t="s">
        <v>144</v>
      </c>
      <c r="F97" s="28" t="s">
        <v>74</v>
      </c>
      <c r="G97" s="28" t="s">
        <v>144</v>
      </c>
      <c r="H97" s="28" t="s">
        <v>74</v>
      </c>
      <c r="I97" s="28" t="s">
        <v>144</v>
      </c>
      <c r="J97" s="28" t="s">
        <v>74</v>
      </c>
      <c r="L97" t="s">
        <v>0</v>
      </c>
      <c r="M97" t="s">
        <v>1</v>
      </c>
    </row>
    <row r="98" spans="2:20">
      <c r="B98" s="241" t="s">
        <v>141</v>
      </c>
      <c r="C98" s="254">
        <v>1078.75</v>
      </c>
      <c r="D98" s="242">
        <v>47.655000000000001</v>
      </c>
      <c r="E98" s="254">
        <v>1321.25</v>
      </c>
      <c r="F98" s="242">
        <v>58.367600000000003</v>
      </c>
      <c r="G98" s="254">
        <v>681.71</v>
      </c>
      <c r="H98" s="242">
        <v>30.115300000000001</v>
      </c>
      <c r="I98" s="254">
        <v>639.54</v>
      </c>
      <c r="J98" s="242">
        <v>28.252400000000002</v>
      </c>
      <c r="L98" s="201">
        <f>C98/C$110*100</f>
        <v>7.3176621739782233</v>
      </c>
      <c r="M98" s="201">
        <f>E98/E$110*100</f>
        <v>6.9519349661939973</v>
      </c>
      <c r="P98" s="201">
        <f>G98/E98*100</f>
        <v>51.595837275307474</v>
      </c>
    </row>
    <row r="99" spans="2:20">
      <c r="B99" s="243" t="s">
        <v>3</v>
      </c>
      <c r="C99" s="256">
        <v>504.48</v>
      </c>
      <c r="D99" s="59">
        <v>48.032499999999999</v>
      </c>
      <c r="E99" s="256">
        <v>603.44000000000005</v>
      </c>
      <c r="F99" s="59">
        <v>57.455300000000001</v>
      </c>
      <c r="G99" s="256">
        <v>243.4</v>
      </c>
      <c r="H99" s="59">
        <v>23.174900000000001</v>
      </c>
      <c r="I99" s="256">
        <v>360.04</v>
      </c>
      <c r="J99" s="59">
        <v>34.280500000000004</v>
      </c>
      <c r="L99" s="1">
        <f t="shared" ref="L99:L111" si="6">C99/C$110*100</f>
        <v>3.4221220982883285</v>
      </c>
      <c r="M99" s="1">
        <f t="shared" ref="M99:M111" si="7">E99/E$110*100</f>
        <v>3.1750808976348952</v>
      </c>
      <c r="P99" s="1">
        <f t="shared" ref="P99:P112" si="8">G99/E99*100</f>
        <v>40.335410314198597</v>
      </c>
      <c r="S99" s="67">
        <f>C99/C$111</f>
        <v>5.1543453006752518E-2</v>
      </c>
      <c r="T99" s="67">
        <f>E99/E$111</f>
        <v>4.9636878562221723E-2</v>
      </c>
    </row>
    <row r="100" spans="2:20">
      <c r="B100" s="243" t="s">
        <v>4</v>
      </c>
      <c r="C100" s="256">
        <v>574.27</v>
      </c>
      <c r="D100" s="59">
        <v>47.328099999999999</v>
      </c>
      <c r="E100" s="256">
        <v>717.81</v>
      </c>
      <c r="F100" s="59">
        <v>59.157299999999999</v>
      </c>
      <c r="G100" s="256">
        <v>438.31</v>
      </c>
      <c r="H100" s="59">
        <v>36.122700000000002</v>
      </c>
      <c r="I100" s="256">
        <v>279.5</v>
      </c>
      <c r="J100" s="59">
        <v>23.034600000000001</v>
      </c>
      <c r="L100" s="260">
        <f t="shared" si="6"/>
        <v>3.8955400756898952</v>
      </c>
      <c r="M100" s="260">
        <f t="shared" si="7"/>
        <v>3.7768540685591012</v>
      </c>
      <c r="P100" s="260">
        <f t="shared" si="8"/>
        <v>61.062119502375289</v>
      </c>
      <c r="Q100" s="67">
        <f>C100/C$112</f>
        <v>0.11591438479207793</v>
      </c>
      <c r="R100" s="67">
        <f>E100/E$112</f>
        <v>0.10481411013651343</v>
      </c>
    </row>
    <row r="101" spans="2:20">
      <c r="B101" s="241" t="s">
        <v>138</v>
      </c>
      <c r="C101" s="254">
        <v>4399.91</v>
      </c>
      <c r="D101" s="242">
        <v>46.691200000000002</v>
      </c>
      <c r="E101" s="254">
        <v>5314.37</v>
      </c>
      <c r="F101" s="242">
        <v>56.395299999999999</v>
      </c>
      <c r="G101" s="254">
        <v>2724.1</v>
      </c>
      <c r="H101" s="242">
        <v>28.907800000000002</v>
      </c>
      <c r="I101" s="254">
        <v>2590.27</v>
      </c>
      <c r="J101" s="242">
        <v>27.4876</v>
      </c>
      <c r="L101" s="201">
        <f t="shared" si="6"/>
        <v>29.846632654376386</v>
      </c>
      <c r="M101" s="201">
        <f t="shared" si="7"/>
        <v>27.962274078556209</v>
      </c>
      <c r="P101" s="201">
        <f t="shared" si="8"/>
        <v>51.259133255682229</v>
      </c>
    </row>
    <row r="102" spans="2:20">
      <c r="B102" s="243" t="s">
        <v>3</v>
      </c>
      <c r="C102" s="256">
        <v>2903.79</v>
      </c>
      <c r="D102" s="59">
        <v>48.409199999999998</v>
      </c>
      <c r="E102" s="256">
        <v>3409.38</v>
      </c>
      <c r="F102" s="59">
        <v>56.837800000000001</v>
      </c>
      <c r="G102" s="256">
        <v>1514.91</v>
      </c>
      <c r="H102" s="59">
        <v>25.255099999999999</v>
      </c>
      <c r="I102" s="256">
        <v>1894.47</v>
      </c>
      <c r="J102" s="59">
        <v>31.582699999999999</v>
      </c>
      <c r="L102" s="1">
        <f t="shared" si="6"/>
        <v>19.69775596215641</v>
      </c>
      <c r="M102" s="1">
        <f t="shared" si="7"/>
        <v>17.938912420088922</v>
      </c>
      <c r="P102" s="1">
        <f t="shared" si="8"/>
        <v>44.43359203139574</v>
      </c>
      <c r="S102" s="67">
        <f>C102/C$111</f>
        <v>0.29668443428179092</v>
      </c>
      <c r="T102" s="67">
        <f>E102/E$111</f>
        <v>0.28044375751104911</v>
      </c>
    </row>
    <row r="103" spans="2:20">
      <c r="B103" s="243" t="s">
        <v>4</v>
      </c>
      <c r="C103" s="256">
        <v>1496.12</v>
      </c>
      <c r="D103" s="59">
        <v>43.682400000000001</v>
      </c>
      <c r="E103" s="256">
        <v>1905</v>
      </c>
      <c r="F103" s="59">
        <v>55.6203</v>
      </c>
      <c r="G103" s="256">
        <v>1209.19</v>
      </c>
      <c r="H103" s="59">
        <v>35.3048</v>
      </c>
      <c r="I103" s="256">
        <v>695.81</v>
      </c>
      <c r="J103" s="59">
        <v>20.3155</v>
      </c>
      <c r="L103" s="260">
        <f t="shared" si="6"/>
        <v>10.148876692219977</v>
      </c>
      <c r="M103" s="260">
        <f t="shared" si="7"/>
        <v>10.023414274815185</v>
      </c>
      <c r="P103" s="260">
        <f t="shared" si="8"/>
        <v>63.474540682414705</v>
      </c>
      <c r="Q103" s="67">
        <f>C103/C$112</f>
        <v>0.30198657317137167</v>
      </c>
      <c r="R103" s="67">
        <f>E103/E$112</f>
        <v>0.27816675695526405</v>
      </c>
    </row>
    <row r="104" spans="2:20">
      <c r="B104" s="241" t="s">
        <v>139</v>
      </c>
      <c r="C104" s="254">
        <v>4392.3900000000003</v>
      </c>
      <c r="D104" s="242">
        <v>23.9115</v>
      </c>
      <c r="E104" s="254">
        <v>6268.23</v>
      </c>
      <c r="F104" s="242">
        <v>34.123199999999997</v>
      </c>
      <c r="G104" s="254">
        <v>3104.46</v>
      </c>
      <c r="H104" s="242">
        <v>16.900200000000002</v>
      </c>
      <c r="I104" s="254">
        <v>3163.77</v>
      </c>
      <c r="J104" s="242">
        <v>17.222999999999999</v>
      </c>
      <c r="L104" s="201">
        <f t="shared" si="6"/>
        <v>29.795621002419665</v>
      </c>
      <c r="M104" s="201">
        <f t="shared" si="7"/>
        <v>32.981137039278103</v>
      </c>
      <c r="P104" s="201">
        <f t="shared" si="8"/>
        <v>49.526899938260087</v>
      </c>
    </row>
    <row r="105" spans="2:20">
      <c r="B105" s="243" t="s">
        <v>3</v>
      </c>
      <c r="C105" s="256">
        <v>3226.42</v>
      </c>
      <c r="D105" s="59">
        <v>27.460899999999999</v>
      </c>
      <c r="E105" s="256">
        <v>4357.45</v>
      </c>
      <c r="F105" s="59">
        <v>37.087499999999999</v>
      </c>
      <c r="G105" s="256">
        <v>1751.14</v>
      </c>
      <c r="H105" s="59">
        <v>14.904400000000001</v>
      </c>
      <c r="I105" s="256">
        <v>2606.31</v>
      </c>
      <c r="J105" s="59">
        <v>22.1831</v>
      </c>
      <c r="L105" s="1">
        <f t="shared" si="6"/>
        <v>21.88630506731571</v>
      </c>
      <c r="M105" s="1">
        <f t="shared" si="7"/>
        <v>22.927310515377126</v>
      </c>
      <c r="P105" s="1">
        <f t="shared" si="8"/>
        <v>40.187265487842666</v>
      </c>
      <c r="S105" s="67">
        <f>C105/C$111</f>
        <v>0.32964800913821452</v>
      </c>
      <c r="T105" s="67">
        <f>E105/E$111</f>
        <v>0.35842870292150503</v>
      </c>
    </row>
    <row r="106" spans="2:20">
      <c r="B106" s="243" t="s">
        <v>4</v>
      </c>
      <c r="C106" s="256">
        <v>1165.97</v>
      </c>
      <c r="D106" s="59">
        <v>17.612200000000001</v>
      </c>
      <c r="E106" s="256">
        <v>1910.78</v>
      </c>
      <c r="F106" s="59">
        <v>28.862500000000001</v>
      </c>
      <c r="G106" s="256">
        <v>1353.32</v>
      </c>
      <c r="H106" s="59">
        <v>20.4421</v>
      </c>
      <c r="I106" s="256">
        <v>557.45000000000005</v>
      </c>
      <c r="J106" s="59">
        <v>8.4204000000000008</v>
      </c>
      <c r="L106" s="260">
        <f t="shared" si="6"/>
        <v>7.9093159351039537</v>
      </c>
      <c r="M106" s="260">
        <f t="shared" si="7"/>
        <v>10.053826523900975</v>
      </c>
      <c r="P106" s="260">
        <f t="shared" si="8"/>
        <v>70.825526748238929</v>
      </c>
      <c r="Q106" s="67">
        <f>C106/C$112</f>
        <v>0.23534695393459365</v>
      </c>
      <c r="R106" s="67">
        <f>E106/E$112</f>
        <v>0.27901074848030422</v>
      </c>
    </row>
    <row r="107" spans="2:20">
      <c r="B107" s="241" t="s">
        <v>140</v>
      </c>
      <c r="C107" s="254">
        <v>4870.67</v>
      </c>
      <c r="D107" s="242">
        <v>48.694000000000003</v>
      </c>
      <c r="E107" s="254">
        <v>6101.65</v>
      </c>
      <c r="F107" s="242">
        <v>61.000700000000002</v>
      </c>
      <c r="G107" s="254">
        <v>2818.42</v>
      </c>
      <c r="H107" s="242">
        <v>28.1769</v>
      </c>
      <c r="I107" s="254">
        <v>3283.23</v>
      </c>
      <c r="J107" s="242">
        <v>32.823799999999999</v>
      </c>
      <c r="L107" s="201">
        <f t="shared" si="6"/>
        <v>33.04001633458217</v>
      </c>
      <c r="M107" s="201">
        <f t="shared" si="7"/>
        <v>32.104653915971696</v>
      </c>
      <c r="P107" s="201">
        <f t="shared" si="8"/>
        <v>46.191112240131773</v>
      </c>
    </row>
    <row r="108" spans="2:20">
      <c r="B108" s="243" t="s">
        <v>3</v>
      </c>
      <c r="C108" s="256">
        <v>3152.78</v>
      </c>
      <c r="D108" s="59">
        <v>52.154899999999998</v>
      </c>
      <c r="E108" s="256">
        <v>3786.82</v>
      </c>
      <c r="F108" s="59">
        <v>62.643500000000003</v>
      </c>
      <c r="G108" s="256">
        <v>1376.75</v>
      </c>
      <c r="H108" s="59">
        <v>22.774899999999999</v>
      </c>
      <c r="I108" s="256">
        <v>2410.0700000000002</v>
      </c>
      <c r="J108" s="59">
        <v>39.868600000000001</v>
      </c>
      <c r="L108" s="1">
        <f t="shared" si="6"/>
        <v>21.386770752143747</v>
      </c>
      <c r="M108" s="1">
        <f t="shared" si="7"/>
        <v>19.924863855199813</v>
      </c>
      <c r="P108" s="1">
        <f t="shared" si="8"/>
        <v>36.356362330398589</v>
      </c>
      <c r="S108" s="67">
        <f>C108/C$111</f>
        <v>0.32212410357324217</v>
      </c>
      <c r="T108" s="67">
        <f>E108/E$111</f>
        <v>0.3114906610052241</v>
      </c>
    </row>
    <row r="109" spans="2:20">
      <c r="B109" s="243" t="s">
        <v>4</v>
      </c>
      <c r="C109" s="256">
        <v>1717.89</v>
      </c>
      <c r="D109" s="59">
        <v>43.407800000000002</v>
      </c>
      <c r="E109" s="256">
        <v>2314.83</v>
      </c>
      <c r="F109" s="59">
        <v>58.491199999999999</v>
      </c>
      <c r="G109" s="256">
        <v>1441.67</v>
      </c>
      <c r="H109" s="59">
        <v>36.428199999999997</v>
      </c>
      <c r="I109" s="256">
        <v>873.16</v>
      </c>
      <c r="J109" s="59">
        <v>22.062999999999999</v>
      </c>
      <c r="L109" s="260">
        <f t="shared" si="6"/>
        <v>11.653245582438426</v>
      </c>
      <c r="M109" s="260">
        <f t="shared" si="7"/>
        <v>12.179790060771882</v>
      </c>
      <c r="P109" s="260">
        <f t="shared" si="8"/>
        <v>62.27973544493549</v>
      </c>
      <c r="Q109" s="67">
        <f>C109/C$112</f>
        <v>0.34675006963703964</v>
      </c>
      <c r="R109" s="67">
        <f>E109/E$112</f>
        <v>0.33800984462086819</v>
      </c>
    </row>
    <row r="110" spans="2:20">
      <c r="B110" s="241" t="s">
        <v>6</v>
      </c>
      <c r="C110" s="254">
        <v>14741.73</v>
      </c>
      <c r="D110" s="242">
        <v>36.799900000000001</v>
      </c>
      <c r="E110" s="254">
        <v>19005.5</v>
      </c>
      <c r="F110" s="242">
        <v>47.4437</v>
      </c>
      <c r="G110" s="254">
        <v>9328.7000000000007</v>
      </c>
      <c r="H110" s="242">
        <v>23.287299999999998</v>
      </c>
      <c r="I110" s="254">
        <v>9676.81</v>
      </c>
      <c r="J110" s="242">
        <v>24.156300000000002</v>
      </c>
      <c r="L110" s="201">
        <f t="shared" si="6"/>
        <v>100</v>
      </c>
      <c r="M110" s="201">
        <f t="shared" si="7"/>
        <v>100</v>
      </c>
      <c r="P110" s="201">
        <f t="shared" si="8"/>
        <v>49.084212464812822</v>
      </c>
    </row>
    <row r="111" spans="2:20">
      <c r="B111" s="243" t="s">
        <v>3</v>
      </c>
      <c r="C111" s="256">
        <v>9787.4699999999993</v>
      </c>
      <c r="D111" s="59">
        <v>39.397500000000001</v>
      </c>
      <c r="E111" s="256">
        <v>12157.09</v>
      </c>
      <c r="F111" s="59">
        <v>48.936</v>
      </c>
      <c r="G111" s="256">
        <v>4886.2</v>
      </c>
      <c r="H111" s="59">
        <v>19.668399999999998</v>
      </c>
      <c r="I111" s="256">
        <v>7270.89</v>
      </c>
      <c r="J111" s="59">
        <v>29.267499999999998</v>
      </c>
      <c r="L111" s="1">
        <f t="shared" si="6"/>
        <v>66.392953879904198</v>
      </c>
      <c r="M111" s="1">
        <f t="shared" si="7"/>
        <v>63.966167688300757</v>
      </c>
      <c r="P111" s="1">
        <f t="shared" si="8"/>
        <v>40.192184149331787</v>
      </c>
      <c r="S111" s="67">
        <f>C111/C$111</f>
        <v>1</v>
      </c>
      <c r="T111" s="67">
        <f>E111/E$111</f>
        <v>1</v>
      </c>
    </row>
    <row r="112" spans="2:20">
      <c r="B112" s="244" t="s">
        <v>4</v>
      </c>
      <c r="C112" s="258">
        <v>4954.26</v>
      </c>
      <c r="D112" s="58">
        <v>32.558999999999997</v>
      </c>
      <c r="E112" s="258">
        <v>6848.41</v>
      </c>
      <c r="F112" s="58">
        <v>45.007300000000001</v>
      </c>
      <c r="G112" s="258">
        <v>4442.49</v>
      </c>
      <c r="H112" s="58">
        <v>29.195799999999998</v>
      </c>
      <c r="I112" s="258">
        <v>2405.91</v>
      </c>
      <c r="J112" s="58">
        <v>15.811500000000001</v>
      </c>
      <c r="L112" s="260">
        <f>C112/C$110*100</f>
        <v>33.607046120095809</v>
      </c>
      <c r="M112" s="260">
        <f>E112/E$110*100</f>
        <v>36.033832311699243</v>
      </c>
      <c r="P112" s="260">
        <f t="shared" si="8"/>
        <v>64.868925779852546</v>
      </c>
    </row>
  </sheetData>
  <mergeCells count="21">
    <mergeCell ref="C4:D4"/>
    <mergeCell ref="E4:E5"/>
    <mergeCell ref="E59:F59"/>
    <mergeCell ref="G59:H59"/>
    <mergeCell ref="I59:J59"/>
    <mergeCell ref="E58:J58"/>
    <mergeCell ref="C58:D59"/>
    <mergeCell ref="C20:D20"/>
    <mergeCell ref="E20:E21"/>
    <mergeCell ref="C36:D36"/>
    <mergeCell ref="E36:E37"/>
    <mergeCell ref="C77:D78"/>
    <mergeCell ref="E77:J77"/>
    <mergeCell ref="E78:F78"/>
    <mergeCell ref="G78:H78"/>
    <mergeCell ref="I78:J78"/>
    <mergeCell ref="C95:D96"/>
    <mergeCell ref="E95:J95"/>
    <mergeCell ref="E96:F96"/>
    <mergeCell ref="G96:H96"/>
    <mergeCell ref="I96:J9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3"/>
  <sheetViews>
    <sheetView workbookViewId="0">
      <selection activeCell="P22" sqref="P22"/>
    </sheetView>
  </sheetViews>
  <sheetFormatPr baseColWidth="10" defaultColWidth="8.83203125" defaultRowHeight="14" x14ac:dyDescent="0"/>
  <cols>
    <col min="2" max="2" width="13.33203125" customWidth="1"/>
    <col min="3" max="3" width="11.83203125" customWidth="1"/>
    <col min="4" max="4" width="10.5" customWidth="1"/>
    <col min="5" max="5" width="12.33203125" bestFit="1" customWidth="1"/>
    <col min="6" max="6" width="11" bestFit="1" customWidth="1"/>
    <col min="7" max="7" width="12.33203125" bestFit="1" customWidth="1"/>
    <col min="8" max="8" width="11" bestFit="1" customWidth="1"/>
  </cols>
  <sheetData>
    <row r="3" spans="2:8">
      <c r="B3" s="40" t="s">
        <v>148</v>
      </c>
    </row>
    <row r="4" spans="2:8">
      <c r="B4" t="s">
        <v>2</v>
      </c>
    </row>
    <row r="5" spans="2:8" ht="28.5" customHeight="1">
      <c r="B5" s="19"/>
      <c r="C5" s="382" t="s">
        <v>35</v>
      </c>
      <c r="D5" s="384"/>
      <c r="E5" s="391" t="s">
        <v>143</v>
      </c>
      <c r="F5" s="391"/>
      <c r="G5" s="391" t="s">
        <v>34</v>
      </c>
      <c r="H5" s="391"/>
    </row>
    <row r="6" spans="2:8">
      <c r="B6" s="63"/>
      <c r="C6" s="28" t="s">
        <v>133</v>
      </c>
      <c r="D6" s="28" t="s">
        <v>134</v>
      </c>
      <c r="E6" s="28" t="s">
        <v>133</v>
      </c>
      <c r="F6" s="28" t="s">
        <v>134</v>
      </c>
      <c r="G6" s="28" t="s">
        <v>133</v>
      </c>
      <c r="H6" s="63" t="s">
        <v>134</v>
      </c>
    </row>
    <row r="7" spans="2:8">
      <c r="B7" s="241" t="s">
        <v>138</v>
      </c>
      <c r="C7" s="242">
        <v>51.509399999999999</v>
      </c>
      <c r="D7" s="242">
        <v>35.901600000000002</v>
      </c>
      <c r="E7" s="242">
        <v>63.053899999999999</v>
      </c>
      <c r="F7" s="242">
        <v>47.888399999999997</v>
      </c>
      <c r="G7" s="242">
        <v>31.473500000000001</v>
      </c>
      <c r="H7" s="242">
        <v>15.0983</v>
      </c>
    </row>
    <row r="8" spans="2:8">
      <c r="B8" s="243" t="s">
        <v>3</v>
      </c>
      <c r="C8" s="59">
        <v>55.010899999999999</v>
      </c>
      <c r="D8" s="59">
        <v>26.941400000000002</v>
      </c>
      <c r="E8" s="59">
        <v>68.881799999999998</v>
      </c>
      <c r="F8" s="59">
        <v>38.627000000000002</v>
      </c>
      <c r="G8" s="59">
        <v>36.6601</v>
      </c>
      <c r="H8" s="59">
        <v>11.4816</v>
      </c>
    </row>
    <row r="9" spans="2:8">
      <c r="B9" s="243" t="s">
        <v>4</v>
      </c>
      <c r="C9" s="59">
        <v>46.319200000000002</v>
      </c>
      <c r="D9" s="59">
        <v>49.183</v>
      </c>
      <c r="E9" s="59">
        <v>56.320799999999998</v>
      </c>
      <c r="F9" s="59">
        <v>58.588299999999997</v>
      </c>
      <c r="G9" s="59">
        <v>19.185600000000001</v>
      </c>
      <c r="H9" s="59">
        <v>23.667100000000001</v>
      </c>
    </row>
    <row r="10" spans="2:8">
      <c r="B10" s="241" t="s">
        <v>139</v>
      </c>
      <c r="C10" s="242">
        <v>53.105899999999998</v>
      </c>
      <c r="D10" s="242">
        <v>40.683700000000002</v>
      </c>
      <c r="E10" s="242">
        <v>57.386400000000002</v>
      </c>
      <c r="F10" s="242">
        <v>53.152000000000001</v>
      </c>
      <c r="G10" s="242">
        <v>43.139200000000002</v>
      </c>
      <c r="H10" s="242">
        <v>11.6524</v>
      </c>
    </row>
    <row r="11" spans="2:8">
      <c r="B11" s="243" t="s">
        <v>3</v>
      </c>
      <c r="C11" s="59">
        <v>58.640999999999998</v>
      </c>
      <c r="D11" s="59">
        <v>33.014499999999998</v>
      </c>
      <c r="E11" s="59">
        <v>64.2136</v>
      </c>
      <c r="F11" s="59">
        <v>45.391500000000001</v>
      </c>
      <c r="G11" s="59">
        <v>47.344299999999997</v>
      </c>
      <c r="H11" s="59">
        <v>7.9238</v>
      </c>
    </row>
    <row r="12" spans="2:8">
      <c r="B12" s="243" t="s">
        <v>4</v>
      </c>
      <c r="C12" s="59">
        <v>44.804200000000002</v>
      </c>
      <c r="D12" s="59">
        <v>52.186300000000003</v>
      </c>
      <c r="E12" s="59">
        <v>48.174700000000001</v>
      </c>
      <c r="F12" s="59">
        <v>63.622700000000002</v>
      </c>
      <c r="G12" s="59">
        <v>34.988100000000003</v>
      </c>
      <c r="H12" s="59">
        <v>18.879899999999999</v>
      </c>
    </row>
    <row r="13" spans="2:8">
      <c r="B13" s="241" t="s">
        <v>140</v>
      </c>
      <c r="C13" s="242">
        <v>39.221600000000002</v>
      </c>
      <c r="D13" s="242">
        <v>34.180599999999998</v>
      </c>
      <c r="E13" s="242">
        <v>53.050699999999999</v>
      </c>
      <c r="F13" s="242">
        <v>51.056399999999996</v>
      </c>
      <c r="G13" s="242">
        <v>28.237500000000001</v>
      </c>
      <c r="H13" s="242">
        <v>20.776599999999998</v>
      </c>
    </row>
    <row r="14" spans="2:8">
      <c r="B14" s="243" t="s">
        <v>3</v>
      </c>
      <c r="C14" s="59">
        <v>48.207599999999999</v>
      </c>
      <c r="D14" s="59">
        <v>23.102900000000002</v>
      </c>
      <c r="E14" s="59">
        <v>63.832599999999999</v>
      </c>
      <c r="F14" s="59">
        <v>36.257899999999999</v>
      </c>
      <c r="G14" s="59">
        <v>35.374299999999998</v>
      </c>
      <c r="H14" s="59">
        <v>12.2982</v>
      </c>
    </row>
    <row r="15" spans="2:8">
      <c r="B15" s="243" t="s">
        <v>4</v>
      </c>
      <c r="C15" s="59">
        <v>32.155500000000004</v>
      </c>
      <c r="D15" s="59">
        <v>42.891500000000001</v>
      </c>
      <c r="E15" s="59">
        <v>44.2849</v>
      </c>
      <c r="F15" s="59">
        <v>63.087600000000002</v>
      </c>
      <c r="G15" s="59">
        <v>22.7727</v>
      </c>
      <c r="H15" s="59">
        <v>27.268699999999999</v>
      </c>
    </row>
    <row r="16" spans="2:8">
      <c r="B16" s="241" t="s">
        <v>6</v>
      </c>
      <c r="C16" s="242">
        <v>48.0413</v>
      </c>
      <c r="D16" s="242">
        <v>37.381500000000003</v>
      </c>
      <c r="E16" s="242">
        <v>57.872500000000002</v>
      </c>
      <c r="F16" s="242">
        <v>51.2898</v>
      </c>
      <c r="G16" s="242">
        <v>33.372300000000003</v>
      </c>
      <c r="H16" s="242">
        <v>16.629200000000001</v>
      </c>
    </row>
    <row r="17" spans="2:8">
      <c r="B17" s="243" t="s">
        <v>3</v>
      </c>
      <c r="C17" s="59">
        <v>54.673299999999998</v>
      </c>
      <c r="D17" s="59">
        <v>28.505800000000001</v>
      </c>
      <c r="E17" s="59">
        <v>65.530100000000004</v>
      </c>
      <c r="F17" s="59">
        <v>41.521599999999999</v>
      </c>
      <c r="G17" s="59">
        <v>39.661700000000003</v>
      </c>
      <c r="H17" s="59">
        <v>10.508900000000001</v>
      </c>
    </row>
    <row r="18" spans="2:8">
      <c r="B18" s="244" t="s">
        <v>4</v>
      </c>
      <c r="C18" s="58">
        <v>40.157299999999999</v>
      </c>
      <c r="D18" s="58">
        <v>47.932899999999997</v>
      </c>
      <c r="E18" s="58">
        <v>49.360799999999998</v>
      </c>
      <c r="F18" s="58">
        <v>62.147500000000001</v>
      </c>
      <c r="G18" s="58">
        <v>25.100899999999999</v>
      </c>
      <c r="H18" s="58">
        <v>24.6782</v>
      </c>
    </row>
    <row r="19" spans="2:8">
      <c r="B19" s="40" t="s">
        <v>150</v>
      </c>
    </row>
    <row r="20" spans="2:8">
      <c r="B20" t="s">
        <v>7</v>
      </c>
    </row>
    <row r="21" spans="2:8">
      <c r="B21" s="19"/>
      <c r="C21" s="382" t="s">
        <v>35</v>
      </c>
      <c r="D21" s="384"/>
      <c r="E21" s="391" t="s">
        <v>143</v>
      </c>
      <c r="F21" s="391"/>
      <c r="G21" s="391" t="s">
        <v>34</v>
      </c>
      <c r="H21" s="391"/>
    </row>
    <row r="22" spans="2:8">
      <c r="B22" s="63"/>
      <c r="C22" s="28" t="s">
        <v>133</v>
      </c>
      <c r="D22" s="28" t="s">
        <v>134</v>
      </c>
      <c r="E22" s="28" t="s">
        <v>133</v>
      </c>
      <c r="F22" s="28" t="s">
        <v>134</v>
      </c>
      <c r="G22" s="28" t="s">
        <v>133</v>
      </c>
      <c r="H22" s="63" t="s">
        <v>134</v>
      </c>
    </row>
    <row r="23" spans="2:8">
      <c r="B23" s="241" t="s">
        <v>138</v>
      </c>
      <c r="C23" s="242">
        <v>48.2331</v>
      </c>
      <c r="D23" s="242">
        <v>25.8245</v>
      </c>
      <c r="E23" s="242">
        <v>61.940300000000001</v>
      </c>
      <c r="F23" s="242">
        <v>37.122300000000003</v>
      </c>
      <c r="G23" s="242">
        <v>30.264800000000001</v>
      </c>
      <c r="H23" s="242">
        <v>11.0145</v>
      </c>
    </row>
    <row r="24" spans="2:8">
      <c r="B24" s="243" t="s">
        <v>3</v>
      </c>
      <c r="C24" s="59">
        <v>51.311399999999999</v>
      </c>
      <c r="D24" s="59">
        <v>17.486799999999999</v>
      </c>
      <c r="E24" s="59">
        <v>67.530500000000004</v>
      </c>
      <c r="F24" s="59">
        <v>27.764399999999998</v>
      </c>
      <c r="G24" s="59">
        <v>33.833399999999997</v>
      </c>
      <c r="H24" s="59">
        <v>6.4115000000000002</v>
      </c>
    </row>
    <row r="25" spans="2:8">
      <c r="B25" s="243" t="s">
        <v>4</v>
      </c>
      <c r="C25" s="59">
        <v>44.792900000000003</v>
      </c>
      <c r="D25" s="59">
        <v>35.142099999999999</v>
      </c>
      <c r="E25" s="59">
        <v>56.726900000000001</v>
      </c>
      <c r="F25" s="59">
        <v>45.849299999999999</v>
      </c>
      <c r="G25" s="59">
        <v>25.192799999999998</v>
      </c>
      <c r="H25" s="59">
        <v>17.556799999999999</v>
      </c>
    </row>
    <row r="26" spans="2:8">
      <c r="B26" s="241" t="s">
        <v>139</v>
      </c>
      <c r="C26" s="242">
        <v>54.5032</v>
      </c>
      <c r="D26" s="242">
        <v>27.313400000000001</v>
      </c>
      <c r="E26" s="242">
        <v>57.264800000000001</v>
      </c>
      <c r="F26" s="242">
        <v>41.139600000000002</v>
      </c>
      <c r="G26" s="242">
        <v>49.713999999999999</v>
      </c>
      <c r="H26" s="242">
        <v>3.3365999999999998</v>
      </c>
    </row>
    <row r="27" spans="2:8">
      <c r="B27" s="243" t="s">
        <v>3</v>
      </c>
      <c r="C27" s="59">
        <v>55.240900000000003</v>
      </c>
      <c r="D27" s="59">
        <v>20.5335</v>
      </c>
      <c r="E27" s="59">
        <v>59.025799999999997</v>
      </c>
      <c r="F27" s="59">
        <v>36.352400000000003</v>
      </c>
      <c r="G27" s="59">
        <v>50.929900000000004</v>
      </c>
      <c r="H27" s="59">
        <v>2.5156000000000001</v>
      </c>
    </row>
    <row r="28" spans="2:8">
      <c r="B28" s="243" t="s">
        <v>4</v>
      </c>
      <c r="C28" s="59">
        <v>53.292900000000003</v>
      </c>
      <c r="D28" s="59">
        <v>38.436399999999999</v>
      </c>
      <c r="E28" s="59">
        <v>55.344799999999999</v>
      </c>
      <c r="F28" s="59">
        <v>46.359400000000001</v>
      </c>
      <c r="G28" s="59">
        <v>45.0229</v>
      </c>
      <c r="H28" s="59">
        <v>6.5039999999999996</v>
      </c>
    </row>
    <row r="29" spans="2:8">
      <c r="B29" s="241" t="s">
        <v>140</v>
      </c>
      <c r="C29" s="242">
        <v>48.065899999999999</v>
      </c>
      <c r="D29" s="242">
        <v>26.121200000000002</v>
      </c>
      <c r="E29" s="242">
        <v>56.253700000000002</v>
      </c>
      <c r="F29" s="242">
        <v>40.7485</v>
      </c>
      <c r="G29" s="242">
        <v>37.699300000000001</v>
      </c>
      <c r="H29" s="242">
        <v>7.6016000000000004</v>
      </c>
    </row>
    <row r="30" spans="2:8">
      <c r="B30" s="243" t="s">
        <v>3</v>
      </c>
      <c r="C30" s="59">
        <v>56.739400000000003</v>
      </c>
      <c r="D30" s="59">
        <v>17.369900000000001</v>
      </c>
      <c r="E30" s="59">
        <v>66.253900000000002</v>
      </c>
      <c r="F30" s="59">
        <v>30.583400000000001</v>
      </c>
      <c r="G30" s="59">
        <v>46.497100000000003</v>
      </c>
      <c r="H30" s="59">
        <v>3.1453000000000002</v>
      </c>
    </row>
    <row r="31" spans="2:8">
      <c r="B31" s="243" t="s">
        <v>4</v>
      </c>
      <c r="C31" s="59">
        <v>39.940199999999997</v>
      </c>
      <c r="D31" s="59">
        <v>34.319800000000001</v>
      </c>
      <c r="E31" s="59">
        <v>48.110900000000001</v>
      </c>
      <c r="F31" s="59">
        <v>49.025599999999997</v>
      </c>
      <c r="G31" s="59">
        <v>27.863299999999999</v>
      </c>
      <c r="H31" s="59">
        <v>12.5837</v>
      </c>
    </row>
    <row r="32" spans="2:8">
      <c r="B32" s="241" t="s">
        <v>6</v>
      </c>
      <c r="C32" s="242">
        <v>51.6633</v>
      </c>
      <c r="D32" s="242">
        <v>26.731100000000001</v>
      </c>
      <c r="E32" s="242">
        <v>58.002699999999997</v>
      </c>
      <c r="F32" s="242">
        <v>40.208799999999997</v>
      </c>
      <c r="G32" s="242">
        <v>42.049700000000001</v>
      </c>
      <c r="H32" s="242">
        <v>6.2920999999999996</v>
      </c>
    </row>
    <row r="33" spans="2:8">
      <c r="B33" s="243" t="s">
        <v>3</v>
      </c>
      <c r="C33" s="59">
        <v>54.7941</v>
      </c>
      <c r="D33" s="59">
        <v>19.293199999999999</v>
      </c>
      <c r="E33" s="59">
        <v>62.065600000000003</v>
      </c>
      <c r="F33" s="59">
        <v>33.508099999999999</v>
      </c>
      <c r="G33" s="59">
        <v>46.659300000000002</v>
      </c>
      <c r="H33" s="59">
        <v>3.3908</v>
      </c>
    </row>
    <row r="34" spans="2:8">
      <c r="B34" s="244" t="s">
        <v>4</v>
      </c>
      <c r="C34" s="58">
        <v>47.5349</v>
      </c>
      <c r="D34" s="58">
        <v>36.539299999999997</v>
      </c>
      <c r="E34" s="58">
        <v>53.967100000000002</v>
      </c>
      <c r="F34" s="58">
        <v>46.8643</v>
      </c>
      <c r="G34" s="58">
        <v>32.454099999999997</v>
      </c>
      <c r="H34" s="58">
        <v>12.3316</v>
      </c>
    </row>
    <row r="35" spans="2:8">
      <c r="B35" s="263" t="s">
        <v>149</v>
      </c>
    </row>
    <row r="36" spans="2:8">
      <c r="B36" s="261" t="s">
        <v>8</v>
      </c>
    </row>
    <row r="37" spans="2:8">
      <c r="B37" s="19"/>
      <c r="C37" s="382" t="s">
        <v>35</v>
      </c>
      <c r="D37" s="384"/>
      <c r="E37" s="391" t="s">
        <v>143</v>
      </c>
      <c r="F37" s="391"/>
      <c r="G37" s="391" t="s">
        <v>34</v>
      </c>
      <c r="H37" s="391"/>
    </row>
    <row r="38" spans="2:8">
      <c r="B38" s="63"/>
      <c r="C38" s="28" t="s">
        <v>133</v>
      </c>
      <c r="D38" s="28" t="s">
        <v>134</v>
      </c>
      <c r="E38" s="28" t="s">
        <v>133</v>
      </c>
      <c r="F38" s="28" t="s">
        <v>134</v>
      </c>
      <c r="G38" s="28" t="s">
        <v>133</v>
      </c>
      <c r="H38" s="63" t="s">
        <v>134</v>
      </c>
    </row>
    <row r="39" spans="2:8">
      <c r="B39" s="241" t="s">
        <v>141</v>
      </c>
      <c r="C39" s="242">
        <v>48.261400000000002</v>
      </c>
      <c r="D39" s="242">
        <v>30.4663</v>
      </c>
      <c r="E39" s="242">
        <v>58.859000000000002</v>
      </c>
      <c r="F39" s="242">
        <v>45.354999999999997</v>
      </c>
      <c r="G39" s="242">
        <v>36.965000000000003</v>
      </c>
      <c r="H39" s="242">
        <v>14.5959</v>
      </c>
    </row>
    <row r="40" spans="2:8">
      <c r="B40" s="243" t="s">
        <v>3</v>
      </c>
      <c r="C40" s="59">
        <v>55.2791</v>
      </c>
      <c r="D40" s="59">
        <v>15.533200000000001</v>
      </c>
      <c r="E40" s="59">
        <v>74.271699999999996</v>
      </c>
      <c r="F40" s="59">
        <v>25.528700000000001</v>
      </c>
      <c r="G40" s="59">
        <v>42.439399999999999</v>
      </c>
      <c r="H40" s="59">
        <v>8.7759</v>
      </c>
    </row>
    <row r="41" spans="2:8">
      <c r="B41" s="243" t="s">
        <v>4</v>
      </c>
      <c r="C41" s="59">
        <v>42.361699999999999</v>
      </c>
      <c r="D41" s="59">
        <v>43.020200000000003</v>
      </c>
      <c r="E41" s="59">
        <v>50.3</v>
      </c>
      <c r="F41" s="59">
        <v>56.365000000000002</v>
      </c>
      <c r="G41" s="59">
        <v>29.9131</v>
      </c>
      <c r="H41" s="59">
        <v>22.0931</v>
      </c>
    </row>
    <row r="42" spans="2:8">
      <c r="B42" s="241" t="s">
        <v>138</v>
      </c>
      <c r="C42" s="242">
        <v>51.322099999999999</v>
      </c>
      <c r="D42" s="242">
        <v>26.444900000000001</v>
      </c>
      <c r="E42" s="242">
        <v>61.997399999999999</v>
      </c>
      <c r="F42" s="242">
        <v>39.135800000000003</v>
      </c>
      <c r="G42" s="242">
        <v>40.095100000000002</v>
      </c>
      <c r="H42" s="242">
        <v>13.0982</v>
      </c>
    </row>
    <row r="43" spans="2:8">
      <c r="B43" s="243" t="s">
        <v>3</v>
      </c>
      <c r="C43" s="59">
        <v>55.818300000000001</v>
      </c>
      <c r="D43" s="59">
        <v>16.84</v>
      </c>
      <c r="E43" s="59">
        <v>69.3917</v>
      </c>
      <c r="F43" s="59">
        <v>27.1586</v>
      </c>
      <c r="G43" s="59">
        <v>44.964300000000001</v>
      </c>
      <c r="H43" s="59">
        <v>8.5888000000000009</v>
      </c>
    </row>
    <row r="44" spans="2:8">
      <c r="B44" s="243" t="s">
        <v>4</v>
      </c>
      <c r="C44" s="59">
        <v>43.275100000000002</v>
      </c>
      <c r="D44" s="59">
        <v>43.634700000000002</v>
      </c>
      <c r="E44" s="59">
        <v>52.733600000000003</v>
      </c>
      <c r="F44" s="59">
        <v>54.141300000000001</v>
      </c>
      <c r="G44" s="59">
        <v>26.837800000000001</v>
      </c>
      <c r="H44" s="59">
        <v>25.376000000000001</v>
      </c>
    </row>
    <row r="45" spans="2:8">
      <c r="B45" s="241" t="s">
        <v>139</v>
      </c>
      <c r="C45" s="242">
        <v>54.606099999999998</v>
      </c>
      <c r="D45" s="242">
        <v>24.985600000000002</v>
      </c>
      <c r="E45" s="242">
        <v>60.170099999999998</v>
      </c>
      <c r="F45" s="242">
        <v>41.006500000000003</v>
      </c>
      <c r="G45" s="242">
        <v>49.1464</v>
      </c>
      <c r="H45" s="242">
        <v>9.2650000000000006</v>
      </c>
    </row>
    <row r="46" spans="2:8">
      <c r="B46" s="243" t="s">
        <v>3</v>
      </c>
      <c r="C46" s="59">
        <v>56.621600000000001</v>
      </c>
      <c r="D46" s="59">
        <v>17.543399999999998</v>
      </c>
      <c r="E46" s="59">
        <v>65.733999999999995</v>
      </c>
      <c r="F46" s="59">
        <v>32.128</v>
      </c>
      <c r="G46" s="59">
        <v>50.499099999999999</v>
      </c>
      <c r="H46" s="59">
        <v>7.7443</v>
      </c>
    </row>
    <row r="47" spans="2:8">
      <c r="B47" s="243" t="s">
        <v>4</v>
      </c>
      <c r="C47" s="59">
        <v>50.01</v>
      </c>
      <c r="D47" s="59">
        <v>41.9572</v>
      </c>
      <c r="E47" s="59">
        <v>52.970700000000001</v>
      </c>
      <c r="F47" s="59">
        <v>52.494799999999998</v>
      </c>
      <c r="G47" s="59">
        <v>42.822299999999998</v>
      </c>
      <c r="H47" s="59">
        <v>16.3751</v>
      </c>
    </row>
    <row r="48" spans="2:8">
      <c r="B48" s="241" t="s">
        <v>140</v>
      </c>
      <c r="C48" s="242">
        <v>50.153599999999997</v>
      </c>
      <c r="D48" s="242">
        <v>25.873000000000001</v>
      </c>
      <c r="E48" s="242">
        <v>56.820799999999998</v>
      </c>
      <c r="F48" s="242">
        <v>42.7624</v>
      </c>
      <c r="G48" s="242">
        <v>44.430399999999999</v>
      </c>
      <c r="H48" s="242">
        <v>11.374599999999999</v>
      </c>
    </row>
    <row r="49" spans="2:8">
      <c r="B49" s="243" t="s">
        <v>3</v>
      </c>
      <c r="C49" s="59">
        <v>53.815300000000001</v>
      </c>
      <c r="D49" s="59">
        <v>16.4466</v>
      </c>
      <c r="E49" s="59">
        <v>63.518300000000004</v>
      </c>
      <c r="F49" s="59">
        <v>31.374400000000001</v>
      </c>
      <c r="G49" s="59">
        <v>48.272500000000001</v>
      </c>
      <c r="H49" s="59">
        <v>7.9191000000000003</v>
      </c>
    </row>
    <row r="50" spans="2:8">
      <c r="B50" s="243" t="s">
        <v>4</v>
      </c>
      <c r="C50" s="59">
        <v>44.163499999999999</v>
      </c>
      <c r="D50" s="59">
        <v>41.293599999999998</v>
      </c>
      <c r="E50" s="59">
        <v>50.424900000000001</v>
      </c>
      <c r="F50" s="59">
        <v>53.637599999999999</v>
      </c>
      <c r="G50" s="59">
        <v>33.825499999999998</v>
      </c>
      <c r="H50" s="59">
        <v>20.912500000000001</v>
      </c>
    </row>
    <row r="51" spans="2:8">
      <c r="B51" s="241" t="s">
        <v>6</v>
      </c>
      <c r="C51" s="242">
        <v>51.817300000000003</v>
      </c>
      <c r="D51" s="242">
        <v>26.0596</v>
      </c>
      <c r="E51" s="242">
        <v>59.595999999999997</v>
      </c>
      <c r="F51" s="242">
        <v>41.308500000000002</v>
      </c>
      <c r="G51" s="242">
        <v>44.318399999999997</v>
      </c>
      <c r="H51" s="242">
        <v>11.3592</v>
      </c>
    </row>
    <row r="52" spans="2:8">
      <c r="B52" s="243" t="s">
        <v>3</v>
      </c>
      <c r="C52" s="59">
        <v>55.455500000000001</v>
      </c>
      <c r="D52" s="59">
        <v>16.904699999999998</v>
      </c>
      <c r="E52" s="59">
        <v>66.668999999999997</v>
      </c>
      <c r="F52" s="59">
        <v>30.046199999999999</v>
      </c>
      <c r="G52" s="59">
        <v>47.919800000000002</v>
      </c>
      <c r="H52" s="59">
        <v>8.0732999999999997</v>
      </c>
    </row>
    <row r="53" spans="2:8">
      <c r="B53" s="244" t="s">
        <v>4</v>
      </c>
      <c r="C53" s="58">
        <v>45.358800000000002</v>
      </c>
      <c r="D53" s="58">
        <v>42.311</v>
      </c>
      <c r="E53" s="58">
        <v>51.816499999999998</v>
      </c>
      <c r="F53" s="58">
        <v>53.695700000000002</v>
      </c>
      <c r="G53" s="58">
        <v>33.434600000000003</v>
      </c>
      <c r="H53" s="58">
        <v>21.289200000000001</v>
      </c>
    </row>
  </sheetData>
  <mergeCells count="9">
    <mergeCell ref="C37:D37"/>
    <mergeCell ref="E37:F37"/>
    <mergeCell ref="G37:H37"/>
    <mergeCell ref="E5:F5"/>
    <mergeCell ref="G5:H5"/>
    <mergeCell ref="C5:D5"/>
    <mergeCell ref="C21:D21"/>
    <mergeCell ref="E21:F21"/>
    <mergeCell ref="G21:H2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9"/>
  <sheetViews>
    <sheetView topLeftCell="A4" workbookViewId="0">
      <selection activeCell="P17" sqref="P17"/>
    </sheetView>
  </sheetViews>
  <sheetFormatPr baseColWidth="10" defaultColWidth="8.83203125" defaultRowHeight="14" x14ac:dyDescent="0"/>
  <sheetData>
    <row r="5" spans="1:16">
      <c r="C5" t="s">
        <v>10</v>
      </c>
      <c r="D5" t="s">
        <v>11</v>
      </c>
      <c r="E5" t="s">
        <v>12</v>
      </c>
      <c r="F5" t="s">
        <v>13</v>
      </c>
      <c r="G5" t="s">
        <v>10</v>
      </c>
      <c r="H5" t="s">
        <v>11</v>
      </c>
      <c r="I5" t="s">
        <v>12</v>
      </c>
      <c r="J5" t="s">
        <v>13</v>
      </c>
    </row>
    <row r="6" spans="1:16">
      <c r="A6" s="271" t="s">
        <v>2</v>
      </c>
      <c r="B6" s="3" t="s">
        <v>3</v>
      </c>
      <c r="C6" s="4">
        <v>933</v>
      </c>
      <c r="D6" s="4">
        <v>66.87</v>
      </c>
      <c r="E6" s="4">
        <v>120.82</v>
      </c>
      <c r="F6" s="4">
        <v>53.96</v>
      </c>
      <c r="G6" s="5">
        <f>100*C6/C$9</f>
        <v>36.165173674234353</v>
      </c>
      <c r="H6" s="5">
        <f t="shared" ref="H6:J9" si="0">100*D6/D$9</f>
        <v>29.553188668405003</v>
      </c>
      <c r="I6" s="5">
        <f t="shared" si="0"/>
        <v>29.54539896803854</v>
      </c>
      <c r="J6" s="5">
        <f t="shared" si="0"/>
        <v>29.541224132267601</v>
      </c>
      <c r="L6" s="12">
        <f t="shared" ref="L6:L8" si="1">E6/D6-1</f>
        <v>0.80678929265739474</v>
      </c>
    </row>
    <row r="7" spans="1:16">
      <c r="A7" s="271"/>
      <c r="B7" s="3" t="s">
        <v>4</v>
      </c>
      <c r="C7" s="4">
        <v>1107.68</v>
      </c>
      <c r="D7" s="4">
        <v>74.95</v>
      </c>
      <c r="E7" s="4">
        <v>138.19999999999999</v>
      </c>
      <c r="F7" s="4">
        <v>63.25</v>
      </c>
      <c r="G7" s="5">
        <f t="shared" ref="G7:G9" si="2">100*C7/C$9</f>
        <v>42.936162460317156</v>
      </c>
      <c r="H7" s="5">
        <f t="shared" si="0"/>
        <v>33.124143722101913</v>
      </c>
      <c r="I7" s="5">
        <f t="shared" si="0"/>
        <v>33.795515124837983</v>
      </c>
      <c r="J7" s="5">
        <f t="shared" si="0"/>
        <v>34.627176174312929</v>
      </c>
      <c r="L7" s="12">
        <f t="shared" si="1"/>
        <v>0.84389593062041346</v>
      </c>
    </row>
    <row r="8" spans="1:16">
      <c r="A8" s="271"/>
      <c r="B8" s="3" t="s">
        <v>5</v>
      </c>
      <c r="C8" s="4">
        <v>539.16</v>
      </c>
      <c r="D8" s="4">
        <v>84.45</v>
      </c>
      <c r="E8" s="4">
        <v>149.91</v>
      </c>
      <c r="F8" s="4">
        <v>65.45</v>
      </c>
      <c r="G8" s="5">
        <f t="shared" si="2"/>
        <v>20.899051487888737</v>
      </c>
      <c r="H8" s="5">
        <f t="shared" si="0"/>
        <v>37.322667609493081</v>
      </c>
      <c r="I8" s="5">
        <f t="shared" si="0"/>
        <v>36.659085907123469</v>
      </c>
      <c r="J8" s="5">
        <f t="shared" si="0"/>
        <v>35.83159969341947</v>
      </c>
      <c r="L8" s="12">
        <f t="shared" si="1"/>
        <v>0.77513321492007092</v>
      </c>
    </row>
    <row r="9" spans="1:16">
      <c r="A9" s="271"/>
      <c r="B9" s="3" t="s">
        <v>6</v>
      </c>
      <c r="C9" s="4">
        <v>2579.83</v>
      </c>
      <c r="D9" s="4">
        <v>226.27</v>
      </c>
      <c r="E9" s="4">
        <v>408.93</v>
      </c>
      <c r="F9" s="4">
        <v>182.66</v>
      </c>
      <c r="G9" s="5">
        <f t="shared" si="2"/>
        <v>100</v>
      </c>
      <c r="H9" s="5">
        <f t="shared" si="0"/>
        <v>100</v>
      </c>
      <c r="I9" s="5">
        <f t="shared" si="0"/>
        <v>100</v>
      </c>
      <c r="J9" s="5">
        <f t="shared" si="0"/>
        <v>100</v>
      </c>
      <c r="L9" s="12">
        <f>E9/D9-1</f>
        <v>0.80726565607460099</v>
      </c>
    </row>
    <row r="10" spans="1:16">
      <c r="A10" s="272" t="s">
        <v>7</v>
      </c>
      <c r="B10" s="6" t="s">
        <v>3</v>
      </c>
      <c r="C10" s="7">
        <v>1931.67</v>
      </c>
      <c r="D10" s="7">
        <v>175.61</v>
      </c>
      <c r="E10" s="7">
        <v>293.88</v>
      </c>
      <c r="F10" s="7">
        <v>118.27</v>
      </c>
      <c r="G10" s="8">
        <f>100*C10/C$13</f>
        <v>33.608288677013014</v>
      </c>
      <c r="H10" s="8">
        <f t="shared" ref="H10:J13" si="3">100*D10/D$13</f>
        <v>24.086519997805453</v>
      </c>
      <c r="I10" s="8">
        <f t="shared" si="3"/>
        <v>25.314623872651627</v>
      </c>
      <c r="J10" s="8">
        <f t="shared" si="3"/>
        <v>27.387458317895518</v>
      </c>
      <c r="L10" s="14">
        <f>E10/D10-1</f>
        <v>0.67348100905415387</v>
      </c>
    </row>
    <row r="11" spans="1:16">
      <c r="A11" s="272"/>
      <c r="B11" s="6" t="s">
        <v>4</v>
      </c>
      <c r="C11" s="7">
        <v>2158.06</v>
      </c>
      <c r="D11" s="7">
        <v>238.58</v>
      </c>
      <c r="E11" s="7">
        <v>379.73</v>
      </c>
      <c r="F11" s="7">
        <v>141.15</v>
      </c>
      <c r="G11" s="8">
        <f t="shared" ref="G11:G13" si="4">100*C11/C$13</f>
        <v>37.547150114830536</v>
      </c>
      <c r="H11" s="8">
        <f t="shared" si="3"/>
        <v>32.723432270807045</v>
      </c>
      <c r="I11" s="8">
        <f t="shared" si="3"/>
        <v>32.709684643943113</v>
      </c>
      <c r="J11" s="8">
        <f t="shared" si="3"/>
        <v>32.68571693219711</v>
      </c>
      <c r="L11" s="14">
        <f t="shared" ref="L11:L12" si="5">E11/D11-1</f>
        <v>0.59162545058261373</v>
      </c>
    </row>
    <row r="12" spans="1:16">
      <c r="A12" s="272"/>
      <c r="B12" s="6" t="s">
        <v>5</v>
      </c>
      <c r="C12" s="7">
        <v>1657.87</v>
      </c>
      <c r="D12" s="7">
        <v>314.89</v>
      </c>
      <c r="E12" s="7">
        <v>487.3</v>
      </c>
      <c r="F12" s="7">
        <v>172.42</v>
      </c>
      <c r="G12" s="8">
        <f t="shared" si="4"/>
        <v>28.844561208156446</v>
      </c>
      <c r="H12" s="8">
        <f t="shared" si="3"/>
        <v>43.190047731387502</v>
      </c>
      <c r="I12" s="8">
        <f t="shared" si="3"/>
        <v>41.975691483405257</v>
      </c>
      <c r="J12" s="8">
        <f t="shared" si="3"/>
        <v>39.926824749907375</v>
      </c>
      <c r="L12" s="14">
        <f t="shared" si="5"/>
        <v>0.54752453237638554</v>
      </c>
    </row>
    <row r="13" spans="1:16">
      <c r="A13" s="272"/>
      <c r="B13" s="6" t="s">
        <v>6</v>
      </c>
      <c r="C13" s="7">
        <v>5747.6</v>
      </c>
      <c r="D13" s="7">
        <v>729.08</v>
      </c>
      <c r="E13" s="7">
        <v>1160.9100000000001</v>
      </c>
      <c r="F13" s="7">
        <v>431.84</v>
      </c>
      <c r="G13" s="8">
        <f t="shared" si="4"/>
        <v>100</v>
      </c>
      <c r="H13" s="8">
        <f t="shared" si="3"/>
        <v>100</v>
      </c>
      <c r="I13" s="8">
        <f t="shared" si="3"/>
        <v>100</v>
      </c>
      <c r="J13" s="8">
        <f t="shared" si="3"/>
        <v>100</v>
      </c>
      <c r="L13" s="14">
        <f>E13/D13-1</f>
        <v>0.59229439841992648</v>
      </c>
    </row>
    <row r="14" spans="1:16">
      <c r="A14" s="273" t="s">
        <v>8</v>
      </c>
      <c r="B14" s="9" t="s">
        <v>3</v>
      </c>
      <c r="C14" s="10">
        <v>31877.51</v>
      </c>
      <c r="D14" s="10">
        <v>12909.98</v>
      </c>
      <c r="E14" s="10">
        <v>15705.17</v>
      </c>
      <c r="F14" s="10">
        <v>2795.19</v>
      </c>
      <c r="G14" s="11">
        <f>100*C14/C$17</f>
        <v>30.055905711369864</v>
      </c>
      <c r="H14" s="11">
        <f t="shared" ref="H14:J17" si="6">100*D14/D$17</f>
        <v>25.833734547260601</v>
      </c>
      <c r="I14" s="11">
        <f t="shared" si="6"/>
        <v>26.398149712279253</v>
      </c>
      <c r="J14" s="11">
        <f t="shared" si="6"/>
        <v>29.360869400805871</v>
      </c>
      <c r="L14" s="13">
        <f t="shared" ref="L14:L16" si="7">E14/D14-1</f>
        <v>0.21651389080385885</v>
      </c>
    </row>
    <row r="15" spans="1:16">
      <c r="A15" s="273"/>
      <c r="B15" s="9" t="s">
        <v>4</v>
      </c>
      <c r="C15" s="10">
        <v>35662.839999999997</v>
      </c>
      <c r="D15" s="10">
        <v>15161.34</v>
      </c>
      <c r="E15" s="10">
        <v>18143.87</v>
      </c>
      <c r="F15" s="10">
        <v>2982.54</v>
      </c>
      <c r="G15" s="11">
        <f t="shared" ref="G15:G17" si="8">100*C15/C$17</f>
        <v>33.624927305792376</v>
      </c>
      <c r="H15" s="11">
        <f t="shared" si="6"/>
        <v>30.338856678380914</v>
      </c>
      <c r="I15" s="11">
        <f t="shared" si="6"/>
        <v>30.497256420664797</v>
      </c>
      <c r="J15" s="11">
        <f t="shared" si="6"/>
        <v>31.328806779746472</v>
      </c>
      <c r="L15" s="13">
        <f t="shared" si="7"/>
        <v>0.19671941925977521</v>
      </c>
    </row>
    <row r="16" spans="1:16">
      <c r="A16" s="273"/>
      <c r="B16" s="9" t="s">
        <v>5</v>
      </c>
      <c r="C16" s="10">
        <v>38520.370000000003</v>
      </c>
      <c r="D16" s="10">
        <v>21902.02</v>
      </c>
      <c r="E16" s="10">
        <v>25644.41</v>
      </c>
      <c r="F16" s="10">
        <v>3742.39</v>
      </c>
      <c r="G16" s="11">
        <f t="shared" si="8"/>
        <v>36.319166982837757</v>
      </c>
      <c r="H16" s="11">
        <f t="shared" si="6"/>
        <v>43.827408774358489</v>
      </c>
      <c r="I16" s="11">
        <f t="shared" si="6"/>
        <v>43.104593867055954</v>
      </c>
      <c r="J16" s="11">
        <f t="shared" si="6"/>
        <v>39.310323819447653</v>
      </c>
      <c r="L16" s="13">
        <f t="shared" si="7"/>
        <v>0.17086962755033541</v>
      </c>
      <c r="P16" s="253">
        <f>E16-D16</f>
        <v>3742.3899999999994</v>
      </c>
    </row>
    <row r="17" spans="1:12">
      <c r="A17" s="273"/>
      <c r="B17" s="9" t="s">
        <v>6</v>
      </c>
      <c r="C17" s="10">
        <v>106060.72</v>
      </c>
      <c r="D17" s="10">
        <v>49973.34</v>
      </c>
      <c r="E17" s="10">
        <v>59493.45</v>
      </c>
      <c r="F17" s="10">
        <v>9520.1200000000008</v>
      </c>
      <c r="G17" s="11">
        <f t="shared" si="8"/>
        <v>100</v>
      </c>
      <c r="H17" s="11">
        <f t="shared" si="6"/>
        <v>100</v>
      </c>
      <c r="I17" s="11">
        <f t="shared" si="6"/>
        <v>100</v>
      </c>
      <c r="J17" s="11">
        <f t="shared" si="6"/>
        <v>100</v>
      </c>
      <c r="L17" s="13">
        <f>E17/D17-1</f>
        <v>0.19050377661369033</v>
      </c>
    </row>
    <row r="18" spans="1:12">
      <c r="A18" s="17"/>
      <c r="B18" s="9"/>
      <c r="C18" s="10"/>
      <c r="D18" s="10"/>
      <c r="E18" s="10"/>
      <c r="F18" s="10"/>
      <c r="G18" s="11"/>
      <c r="H18" s="11"/>
      <c r="I18" s="11"/>
      <c r="J18" s="11"/>
      <c r="L18" s="13"/>
    </row>
    <row r="20" spans="1:12">
      <c r="C20" s="41" t="s">
        <v>21</v>
      </c>
    </row>
    <row r="22" spans="1:12">
      <c r="D22" s="269"/>
      <c r="E22" s="269"/>
      <c r="F22" s="269"/>
      <c r="G22" s="269"/>
      <c r="H22" s="269"/>
      <c r="I22" s="269"/>
      <c r="J22" s="269"/>
      <c r="K22" s="269"/>
      <c r="L22" s="269"/>
    </row>
    <row r="23" spans="1:12">
      <c r="D23" s="3" t="s">
        <v>3</v>
      </c>
      <c r="E23" s="3" t="s">
        <v>4</v>
      </c>
      <c r="F23" s="3" t="s">
        <v>5</v>
      </c>
      <c r="G23" s="15"/>
      <c r="H23" s="15"/>
      <c r="I23" s="15"/>
      <c r="J23" s="15"/>
      <c r="K23" s="15"/>
      <c r="L23" s="15"/>
    </row>
    <row r="24" spans="1:12">
      <c r="B24" s="269" t="s">
        <v>2</v>
      </c>
      <c r="C24" t="s">
        <v>6</v>
      </c>
      <c r="D24" s="5">
        <v>36.165173674234353</v>
      </c>
      <c r="E24" s="5">
        <v>42.936162460317156</v>
      </c>
      <c r="F24" s="5">
        <v>20.899051487888737</v>
      </c>
      <c r="G24" s="16"/>
      <c r="H24" s="16"/>
      <c r="I24" s="16"/>
      <c r="J24" s="16"/>
      <c r="K24" s="16"/>
      <c r="L24" s="16"/>
    </row>
    <row r="25" spans="1:12">
      <c r="B25" s="269"/>
      <c r="C25" t="s">
        <v>14</v>
      </c>
      <c r="D25" s="5">
        <v>29.54539896803854</v>
      </c>
      <c r="E25" s="5">
        <v>33.795515124837983</v>
      </c>
      <c r="F25" s="5">
        <v>36.659085907123469</v>
      </c>
      <c r="G25" s="16"/>
      <c r="H25" s="16"/>
      <c r="I25" s="16"/>
      <c r="J25" s="16"/>
      <c r="K25" s="16"/>
      <c r="L25" s="16"/>
    </row>
    <row r="26" spans="1:12">
      <c r="B26" s="269" t="s">
        <v>7</v>
      </c>
      <c r="C26" t="s">
        <v>6</v>
      </c>
      <c r="D26" s="8">
        <v>33.608288677013014</v>
      </c>
      <c r="E26" s="8">
        <v>37.547150114830536</v>
      </c>
      <c r="F26" s="8">
        <v>28.844561208156446</v>
      </c>
    </row>
    <row r="27" spans="1:12">
      <c r="B27" s="269"/>
      <c r="C27" t="s">
        <v>14</v>
      </c>
      <c r="D27" s="8">
        <v>25.314623872651627</v>
      </c>
      <c r="E27" s="8">
        <v>32.709684643943113</v>
      </c>
      <c r="F27" s="8">
        <v>41.975691483405257</v>
      </c>
    </row>
    <row r="28" spans="1:12">
      <c r="B28" s="269" t="s">
        <v>8</v>
      </c>
      <c r="C28" t="s">
        <v>6</v>
      </c>
      <c r="D28" s="11">
        <v>30.055905711369864</v>
      </c>
      <c r="E28" s="11">
        <v>33.624927305792376</v>
      </c>
      <c r="F28" s="11">
        <v>36.319166982837757</v>
      </c>
    </row>
    <row r="29" spans="1:12">
      <c r="B29" s="269"/>
      <c r="C29" t="s">
        <v>14</v>
      </c>
      <c r="D29" s="11">
        <v>26.398149712279253</v>
      </c>
      <c r="E29" s="11">
        <v>30.497256420664797</v>
      </c>
      <c r="F29" s="11">
        <v>43.104593867055954</v>
      </c>
    </row>
  </sheetData>
  <mergeCells count="9">
    <mergeCell ref="B28:B29"/>
    <mergeCell ref="D22:F22"/>
    <mergeCell ref="G22:I22"/>
    <mergeCell ref="J22:L22"/>
    <mergeCell ref="A6:A9"/>
    <mergeCell ref="A10:A13"/>
    <mergeCell ref="A14:A17"/>
    <mergeCell ref="B24:B25"/>
    <mergeCell ref="B26:B2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topLeftCell="A13" workbookViewId="0">
      <selection activeCell="J25" sqref="J25"/>
    </sheetView>
  </sheetViews>
  <sheetFormatPr baseColWidth="10" defaultColWidth="8.83203125" defaultRowHeight="14" x14ac:dyDescent="0"/>
  <sheetData>
    <row r="3" spans="1:5">
      <c r="C3" t="s">
        <v>0</v>
      </c>
      <c r="D3" t="s">
        <v>1</v>
      </c>
      <c r="E3" t="s">
        <v>9</v>
      </c>
    </row>
    <row r="4" spans="1:5">
      <c r="A4" s="269" t="s">
        <v>2</v>
      </c>
      <c r="B4" t="s">
        <v>3</v>
      </c>
      <c r="C4" s="1">
        <v>7.1670999999999996</v>
      </c>
      <c r="D4" s="1">
        <v>12.950200000000001</v>
      </c>
      <c r="E4" s="1">
        <f>D4-C4</f>
        <v>5.783100000000001</v>
      </c>
    </row>
    <row r="5" spans="1:5">
      <c r="A5" s="269"/>
      <c r="B5" t="s">
        <v>4</v>
      </c>
      <c r="C5" s="1">
        <v>6.7663000000000002</v>
      </c>
      <c r="D5" s="1">
        <v>12.476599999999999</v>
      </c>
      <c r="E5" s="1">
        <f t="shared" ref="E5:E15" si="0">D5-C5</f>
        <v>5.7102999999999993</v>
      </c>
    </row>
    <row r="6" spans="1:5">
      <c r="A6" s="269"/>
      <c r="B6" t="s">
        <v>5</v>
      </c>
      <c r="C6" s="1">
        <v>15.664099999999999</v>
      </c>
      <c r="D6" s="1">
        <v>27.8035</v>
      </c>
      <c r="E6" s="2">
        <f t="shared" si="0"/>
        <v>12.1394</v>
      </c>
    </row>
    <row r="7" spans="1:5">
      <c r="A7" s="269"/>
      <c r="B7" t="s">
        <v>6</v>
      </c>
      <c r="C7" s="1">
        <v>8.7707999999999995</v>
      </c>
      <c r="D7" s="1">
        <v>15.851000000000001</v>
      </c>
      <c r="E7" s="1">
        <f t="shared" si="0"/>
        <v>7.0802000000000014</v>
      </c>
    </row>
    <row r="8" spans="1:5">
      <c r="A8" s="269" t="s">
        <v>7</v>
      </c>
      <c r="B8" t="s">
        <v>3</v>
      </c>
      <c r="C8" s="1">
        <v>9.0911000000000008</v>
      </c>
      <c r="D8" s="1">
        <v>15.213699999999999</v>
      </c>
      <c r="E8" s="1">
        <f t="shared" si="0"/>
        <v>6.1225999999999985</v>
      </c>
    </row>
    <row r="9" spans="1:5">
      <c r="A9" s="269"/>
      <c r="B9" t="s">
        <v>4</v>
      </c>
      <c r="C9" s="1">
        <v>11.055300000000001</v>
      </c>
      <c r="D9" s="1">
        <v>17.596</v>
      </c>
      <c r="E9" s="1">
        <f t="shared" si="0"/>
        <v>6.5406999999999993</v>
      </c>
    </row>
    <row r="10" spans="1:5">
      <c r="A10" s="269"/>
      <c r="B10" t="s">
        <v>5</v>
      </c>
      <c r="C10" s="1">
        <v>18.993500000000001</v>
      </c>
      <c r="D10" s="1">
        <v>29.3934</v>
      </c>
      <c r="E10" s="2">
        <f t="shared" si="0"/>
        <v>10.399899999999999</v>
      </c>
    </row>
    <row r="11" spans="1:5">
      <c r="A11" s="269"/>
      <c r="B11" t="s">
        <v>6</v>
      </c>
      <c r="C11" s="1">
        <v>12.684900000000001</v>
      </c>
      <c r="D11" s="1">
        <v>20.1982</v>
      </c>
      <c r="E11" s="1">
        <f t="shared" si="0"/>
        <v>7.5132999999999992</v>
      </c>
    </row>
    <row r="12" spans="1:5">
      <c r="A12" s="269" t="s">
        <v>8</v>
      </c>
      <c r="B12" t="s">
        <v>3</v>
      </c>
      <c r="C12" s="1">
        <v>40.498699999999999</v>
      </c>
      <c r="D12" s="1">
        <v>49.267200000000003</v>
      </c>
      <c r="E12" s="1">
        <f t="shared" si="0"/>
        <v>8.7685000000000031</v>
      </c>
    </row>
    <row r="13" spans="1:5">
      <c r="A13" s="269"/>
      <c r="B13" t="s">
        <v>4</v>
      </c>
      <c r="C13" s="1">
        <v>42.512999999999998</v>
      </c>
      <c r="D13" s="1">
        <v>50.876100000000001</v>
      </c>
      <c r="E13" s="1">
        <f t="shared" si="0"/>
        <v>8.3631000000000029</v>
      </c>
    </row>
    <row r="14" spans="1:5">
      <c r="A14" s="269"/>
      <c r="B14" t="s">
        <v>5</v>
      </c>
      <c r="C14" s="1">
        <v>56.8583</v>
      </c>
      <c r="D14" s="1">
        <v>66.573599999999999</v>
      </c>
      <c r="E14" s="2">
        <f t="shared" si="0"/>
        <v>9.7152999999999992</v>
      </c>
    </row>
    <row r="15" spans="1:5">
      <c r="A15" s="269"/>
      <c r="B15" t="s">
        <v>6</v>
      </c>
      <c r="C15" s="1">
        <v>47.117699999999999</v>
      </c>
      <c r="D15" s="1">
        <v>56.093800000000002</v>
      </c>
      <c r="E15" s="1">
        <f t="shared" si="0"/>
        <v>8.9761000000000024</v>
      </c>
    </row>
    <row r="16" spans="1:5">
      <c r="A16" s="40" t="s">
        <v>22</v>
      </c>
    </row>
    <row r="18" spans="1:6" ht="98">
      <c r="A18" s="28" t="s">
        <v>18</v>
      </c>
      <c r="B18" s="28" t="s">
        <v>19</v>
      </c>
      <c r="C18" s="29" t="s">
        <v>15</v>
      </c>
      <c r="D18" s="29" t="s">
        <v>16</v>
      </c>
      <c r="E18" s="29" t="s">
        <v>17</v>
      </c>
    </row>
    <row r="19" spans="1:6">
      <c r="A19" s="276" t="s">
        <v>2</v>
      </c>
      <c r="B19" s="30" t="s">
        <v>3</v>
      </c>
      <c r="C19" s="31">
        <v>5.783100000000001</v>
      </c>
      <c r="D19" s="31">
        <v>58.0229</v>
      </c>
      <c r="E19" s="31">
        <v>9.9669000000000008</v>
      </c>
      <c r="F19" s="1">
        <f>D19*E19/100</f>
        <v>5.7830844200999998</v>
      </c>
    </row>
    <row r="20" spans="1:6">
      <c r="A20" s="277"/>
      <c r="B20" s="20" t="s">
        <v>4</v>
      </c>
      <c r="C20" s="21">
        <v>5.7102999999999993</v>
      </c>
      <c r="D20" s="21">
        <v>54.490699999999997</v>
      </c>
      <c r="E20" s="21">
        <v>10.4794</v>
      </c>
      <c r="F20" s="1">
        <f t="shared" ref="F20:F30" si="1">D20*E20/100</f>
        <v>5.7102984157999996</v>
      </c>
    </row>
    <row r="21" spans="1:6">
      <c r="A21" s="277"/>
      <c r="B21" s="20" t="s">
        <v>5</v>
      </c>
      <c r="C21" s="21">
        <v>12.1394</v>
      </c>
      <c r="D21" s="21">
        <v>69.624899999999997</v>
      </c>
      <c r="E21" s="21">
        <v>17.435400000000001</v>
      </c>
      <c r="F21" s="1">
        <f t="shared" si="1"/>
        <v>12.1393798146</v>
      </c>
    </row>
    <row r="22" spans="1:6">
      <c r="A22" s="278"/>
      <c r="B22" s="32" t="s">
        <v>6</v>
      </c>
      <c r="C22" s="33">
        <v>7.0802000000000014</v>
      </c>
      <c r="D22" s="33">
        <v>58.930999999999997</v>
      </c>
      <c r="E22" s="33">
        <v>12.0144</v>
      </c>
      <c r="F22" s="1">
        <f t="shared" si="1"/>
        <v>7.0802060640000004</v>
      </c>
    </row>
    <row r="23" spans="1:6">
      <c r="A23" s="279" t="s">
        <v>7</v>
      </c>
      <c r="B23" s="34" t="s">
        <v>3</v>
      </c>
      <c r="C23" s="35">
        <v>6.1225999999999985</v>
      </c>
      <c r="D23" s="35">
        <v>57.287799999999997</v>
      </c>
      <c r="E23" s="35">
        <v>11.1654</v>
      </c>
      <c r="F23" s="1">
        <f t="shared" si="1"/>
        <v>6.3964120211999997</v>
      </c>
    </row>
    <row r="24" spans="1:6">
      <c r="A24" s="280"/>
      <c r="B24" s="22" t="s">
        <v>4</v>
      </c>
      <c r="C24" s="23">
        <v>6.5406999999999993</v>
      </c>
      <c r="D24" s="23">
        <v>56.1252</v>
      </c>
      <c r="E24" s="23">
        <v>12.2845</v>
      </c>
      <c r="F24" s="1">
        <f t="shared" si="1"/>
        <v>6.8947001939999994</v>
      </c>
    </row>
    <row r="25" spans="1:6">
      <c r="A25" s="280"/>
      <c r="B25" s="22" t="s">
        <v>5</v>
      </c>
      <c r="C25" s="23">
        <v>10.399899999999999</v>
      </c>
      <c r="D25" s="23">
        <v>58.488100000000003</v>
      </c>
      <c r="E25" s="23">
        <v>18.654399999999999</v>
      </c>
      <c r="F25" s="1">
        <f t="shared" si="1"/>
        <v>10.910604126400001</v>
      </c>
    </row>
    <row r="26" spans="1:6">
      <c r="A26" s="281"/>
      <c r="B26" s="36" t="s">
        <v>6</v>
      </c>
      <c r="C26" s="37">
        <v>7.5132999999999992</v>
      </c>
      <c r="D26" s="37">
        <v>57.197499999999998</v>
      </c>
      <c r="E26" s="37">
        <v>13.7866</v>
      </c>
      <c r="F26" s="1">
        <f t="shared" si="1"/>
        <v>7.8855905350000004</v>
      </c>
    </row>
    <row r="27" spans="1:6">
      <c r="A27" s="274" t="s">
        <v>8</v>
      </c>
      <c r="B27" s="24" t="s">
        <v>3</v>
      </c>
      <c r="C27" s="25">
        <v>8.7685000000000031</v>
      </c>
      <c r="D27" s="25">
        <v>40.851599999999998</v>
      </c>
      <c r="E27" s="25">
        <v>21.126000000000001</v>
      </c>
      <c r="F27" s="1">
        <f t="shared" si="1"/>
        <v>8.630309016</v>
      </c>
    </row>
    <row r="28" spans="1:6">
      <c r="A28" s="274"/>
      <c r="B28" s="24" t="s">
        <v>4</v>
      </c>
      <c r="C28" s="25">
        <v>8.3631000000000029</v>
      </c>
      <c r="D28" s="25">
        <v>38.234900000000003</v>
      </c>
      <c r="E28" s="25">
        <v>21.520700000000001</v>
      </c>
      <c r="F28" s="1">
        <f t="shared" si="1"/>
        <v>8.228418124300001</v>
      </c>
    </row>
    <row r="29" spans="1:6">
      <c r="A29" s="274"/>
      <c r="B29" s="24" t="s">
        <v>5</v>
      </c>
      <c r="C29" s="25">
        <v>9.7152999999999992</v>
      </c>
      <c r="D29" s="25">
        <v>33.199399999999997</v>
      </c>
      <c r="E29" s="25">
        <v>28.945499999999999</v>
      </c>
      <c r="F29" s="1">
        <f t="shared" si="1"/>
        <v>9.6097323269999997</v>
      </c>
    </row>
    <row r="30" spans="1:6">
      <c r="A30" s="275"/>
      <c r="B30" s="26" t="s">
        <v>6</v>
      </c>
      <c r="C30" s="27">
        <v>8.9761000000000024</v>
      </c>
      <c r="D30" s="27">
        <v>37.192500000000003</v>
      </c>
      <c r="E30" s="27">
        <v>23.797499999999999</v>
      </c>
      <c r="F30" s="1">
        <f t="shared" si="1"/>
        <v>8.8508851875000012</v>
      </c>
    </row>
  </sheetData>
  <mergeCells count="6">
    <mergeCell ref="A27:A30"/>
    <mergeCell ref="A4:A7"/>
    <mergeCell ref="A8:A11"/>
    <mergeCell ref="A12:A15"/>
    <mergeCell ref="A19:A22"/>
    <mergeCell ref="A23:A2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5"/>
  <sheetViews>
    <sheetView topLeftCell="A4" workbookViewId="0">
      <selection activeCell="Q13" sqref="Q13"/>
    </sheetView>
  </sheetViews>
  <sheetFormatPr baseColWidth="10" defaultColWidth="8.83203125" defaultRowHeight="14" x14ac:dyDescent="0"/>
  <sheetData>
    <row r="3" spans="2:6">
      <c r="C3" s="40" t="s">
        <v>28</v>
      </c>
    </row>
    <row r="4" spans="2:6">
      <c r="D4" t="s">
        <v>23</v>
      </c>
      <c r="E4" t="s">
        <v>24</v>
      </c>
      <c r="F4" t="s">
        <v>25</v>
      </c>
    </row>
    <row r="5" spans="2:6">
      <c r="B5" s="269" t="s">
        <v>2</v>
      </c>
      <c r="C5" t="s">
        <v>3</v>
      </c>
      <c r="D5" s="5">
        <v>25.3049</v>
      </c>
      <c r="E5" s="5">
        <v>30.038799999999998</v>
      </c>
      <c r="F5" s="5">
        <v>44.656300000000002</v>
      </c>
    </row>
    <row r="6" spans="2:6">
      <c r="B6" s="269"/>
      <c r="C6" t="s">
        <v>4</v>
      </c>
      <c r="D6" s="5">
        <v>26.54</v>
      </c>
      <c r="E6" s="5">
        <v>27.6921</v>
      </c>
      <c r="F6" s="5">
        <v>45.767899999999997</v>
      </c>
    </row>
    <row r="7" spans="2:6">
      <c r="B7" s="269"/>
      <c r="C7" t="s">
        <v>5</v>
      </c>
      <c r="D7" s="5">
        <v>16.403199999999998</v>
      </c>
      <c r="E7" s="5">
        <v>39.935400000000001</v>
      </c>
      <c r="F7" s="5">
        <v>43.6614</v>
      </c>
    </row>
    <row r="8" spans="2:6">
      <c r="B8" s="269" t="s">
        <v>7</v>
      </c>
      <c r="C8" t="s">
        <v>3</v>
      </c>
      <c r="D8" s="8">
        <v>29.442900000000002</v>
      </c>
      <c r="E8" s="8">
        <v>29.256699999999999</v>
      </c>
      <c r="F8" s="8">
        <v>41.300400000000003</v>
      </c>
    </row>
    <row r="9" spans="2:6">
      <c r="B9" s="269"/>
      <c r="C9" t="s">
        <v>4</v>
      </c>
      <c r="D9" s="8">
        <v>31.3277</v>
      </c>
      <c r="E9" s="8">
        <v>30.261800000000001</v>
      </c>
      <c r="F9" s="8">
        <v>38.410499999999999</v>
      </c>
    </row>
    <row r="10" spans="2:6">
      <c r="B10" s="269"/>
      <c r="C10" t="s">
        <v>5</v>
      </c>
      <c r="D10" s="8">
        <v>25.740200000000002</v>
      </c>
      <c r="E10" s="8">
        <v>37.7744</v>
      </c>
      <c r="F10" s="8">
        <v>36.485300000000002</v>
      </c>
    </row>
    <row r="11" spans="2:6">
      <c r="B11" s="269" t="s">
        <v>8</v>
      </c>
      <c r="C11" t="s">
        <v>3</v>
      </c>
      <c r="D11" s="11">
        <v>29.435600000000001</v>
      </c>
      <c r="E11" s="11">
        <v>52.766500000000001</v>
      </c>
      <c r="F11" s="11">
        <v>17.797899999999998</v>
      </c>
    </row>
    <row r="12" spans="2:6">
      <c r="B12" s="269"/>
      <c r="C12" t="s">
        <v>4</v>
      </c>
      <c r="D12" s="11">
        <v>30.9406</v>
      </c>
      <c r="E12" s="11">
        <v>52.621200000000002</v>
      </c>
      <c r="F12" s="11">
        <v>16.438300000000002</v>
      </c>
    </row>
    <row r="13" spans="2:6">
      <c r="B13" s="269"/>
      <c r="C13" t="s">
        <v>5</v>
      </c>
      <c r="D13" s="11">
        <v>24.5334</v>
      </c>
      <c r="E13" s="11">
        <v>60.873199999999997</v>
      </c>
      <c r="F13" s="11">
        <v>14.593400000000001</v>
      </c>
    </row>
    <row r="21" spans="3:14">
      <c r="E21" s="40" t="s">
        <v>29</v>
      </c>
      <c r="K21" s="40" t="s">
        <v>30</v>
      </c>
    </row>
    <row r="22" spans="3:14">
      <c r="E22" t="s">
        <v>26</v>
      </c>
      <c r="K22" t="s">
        <v>27</v>
      </c>
    </row>
    <row r="23" spans="3:14">
      <c r="E23" t="s">
        <v>23</v>
      </c>
      <c r="F23" t="s">
        <v>24</v>
      </c>
      <c r="G23" t="s">
        <v>25</v>
      </c>
      <c r="K23" t="s">
        <v>23</v>
      </c>
      <c r="L23" t="s">
        <v>24</v>
      </c>
    </row>
    <row r="24" spans="3:14">
      <c r="C24" s="269" t="s">
        <v>2</v>
      </c>
      <c r="D24" t="s">
        <v>3</v>
      </c>
      <c r="E24" s="4">
        <v>268.08999999999997</v>
      </c>
      <c r="F24" s="4">
        <v>761.12</v>
      </c>
      <c r="G24" s="4">
        <v>375.64</v>
      </c>
      <c r="I24" s="269" t="s">
        <v>2</v>
      </c>
      <c r="J24" t="s">
        <v>3</v>
      </c>
      <c r="K24" s="4">
        <v>268.08999999999997</v>
      </c>
      <c r="L24" s="4">
        <v>359.56</v>
      </c>
      <c r="N24" s="18">
        <f>F24/L24</f>
        <v>2.1168094337523642</v>
      </c>
    </row>
    <row r="25" spans="3:14">
      <c r="C25" s="269"/>
      <c r="D25" t="s">
        <v>4</v>
      </c>
      <c r="E25" s="4">
        <v>269.51</v>
      </c>
      <c r="F25" s="4">
        <v>777.53</v>
      </c>
      <c r="G25" s="4">
        <v>347.78</v>
      </c>
      <c r="I25" s="269"/>
      <c r="J25" t="s">
        <v>4</v>
      </c>
      <c r="K25" s="4">
        <v>269.51</v>
      </c>
      <c r="L25" s="4">
        <v>348.33</v>
      </c>
      <c r="N25" s="18">
        <f t="shared" ref="N25:N32" si="0">F25/L25</f>
        <v>2.2321649010995319</v>
      </c>
    </row>
    <row r="26" spans="3:14">
      <c r="C26" s="269"/>
      <c r="D26" t="s">
        <v>5</v>
      </c>
      <c r="E26" s="4">
        <v>458.16</v>
      </c>
      <c r="F26" s="4">
        <v>895.05</v>
      </c>
      <c r="G26" s="4">
        <v>390.88</v>
      </c>
      <c r="I26" s="269"/>
      <c r="J26" t="s">
        <v>5</v>
      </c>
      <c r="K26" s="4">
        <v>458.16</v>
      </c>
      <c r="L26" s="4">
        <v>447.13</v>
      </c>
      <c r="N26" s="18">
        <f t="shared" si="0"/>
        <v>2.0017668239661841</v>
      </c>
    </row>
    <row r="27" spans="3:14">
      <c r="C27" s="269" t="s">
        <v>7</v>
      </c>
      <c r="D27" t="s">
        <v>3</v>
      </c>
      <c r="E27" s="7">
        <v>70036.5</v>
      </c>
      <c r="F27" s="7">
        <v>161509.04</v>
      </c>
      <c r="G27" s="7">
        <v>82866.899999999994</v>
      </c>
      <c r="I27" s="269" t="s">
        <v>7</v>
      </c>
      <c r="J27" t="s">
        <v>3</v>
      </c>
      <c r="K27" s="7">
        <v>70036.5</v>
      </c>
      <c r="L27" s="7">
        <v>60183.97</v>
      </c>
      <c r="N27" s="18">
        <f t="shared" si="0"/>
        <v>2.6835890021877917</v>
      </c>
    </row>
    <row r="28" spans="3:14">
      <c r="C28" s="269"/>
      <c r="D28" t="s">
        <v>4</v>
      </c>
      <c r="E28" s="7">
        <v>68714.789999999994</v>
      </c>
      <c r="F28" s="7">
        <v>157900.16</v>
      </c>
      <c r="G28" s="7">
        <v>80945.25</v>
      </c>
      <c r="I28" s="269"/>
      <c r="J28" t="s">
        <v>4</v>
      </c>
      <c r="K28" s="7">
        <v>68714.789999999994</v>
      </c>
      <c r="L28" s="7">
        <v>58318.09</v>
      </c>
      <c r="N28" s="18">
        <f t="shared" si="0"/>
        <v>2.7075674117585127</v>
      </c>
    </row>
    <row r="29" spans="3:14">
      <c r="C29" s="269"/>
      <c r="D29" t="s">
        <v>5</v>
      </c>
      <c r="E29" s="7">
        <v>84100.38</v>
      </c>
      <c r="F29" s="7">
        <v>168919.22</v>
      </c>
      <c r="G29" s="7">
        <v>76693.100000000006</v>
      </c>
      <c r="I29" s="269"/>
      <c r="J29" t="s">
        <v>5</v>
      </c>
      <c r="K29" s="7">
        <v>84100.38</v>
      </c>
      <c r="L29" s="7">
        <v>67241.350000000006</v>
      </c>
      <c r="N29" s="18">
        <f t="shared" si="0"/>
        <v>2.51213308477596</v>
      </c>
    </row>
    <row r="30" spans="3:14">
      <c r="C30" s="269" t="s">
        <v>8</v>
      </c>
      <c r="D30" t="s">
        <v>3</v>
      </c>
      <c r="E30" s="10">
        <v>3158.03</v>
      </c>
      <c r="F30" s="10">
        <v>5168.3</v>
      </c>
      <c r="G30" s="10">
        <v>1771.08</v>
      </c>
      <c r="I30" s="269" t="s">
        <v>8</v>
      </c>
      <c r="J30" t="s">
        <v>3</v>
      </c>
      <c r="K30" s="10">
        <v>3158.03</v>
      </c>
      <c r="L30" s="10">
        <v>3167.33</v>
      </c>
      <c r="N30" s="18">
        <f t="shared" si="0"/>
        <v>1.6317529275446512</v>
      </c>
    </row>
    <row r="31" spans="3:14">
      <c r="C31" s="269"/>
      <c r="D31" t="s">
        <v>4</v>
      </c>
      <c r="E31" s="10">
        <v>3071.27</v>
      </c>
      <c r="F31" s="10">
        <v>5232.96</v>
      </c>
      <c r="G31" s="10">
        <v>1741.81</v>
      </c>
      <c r="I31" s="269"/>
      <c r="J31" t="s">
        <v>4</v>
      </c>
      <c r="K31" s="10">
        <v>3071.27</v>
      </c>
      <c r="L31" s="10">
        <v>3223.23</v>
      </c>
      <c r="N31" s="18">
        <f t="shared" si="0"/>
        <v>1.6235143008721065</v>
      </c>
    </row>
    <row r="32" spans="3:14">
      <c r="C32" s="269"/>
      <c r="D32" t="s">
        <v>5</v>
      </c>
      <c r="E32" s="10">
        <v>3860.19</v>
      </c>
      <c r="F32" s="10">
        <v>5698.07</v>
      </c>
      <c r="G32" s="10">
        <v>1934.74</v>
      </c>
      <c r="I32" s="269"/>
      <c r="J32" t="s">
        <v>5</v>
      </c>
      <c r="K32" s="10">
        <v>3860.19</v>
      </c>
      <c r="L32" s="10">
        <v>3562.83</v>
      </c>
      <c r="N32" s="18">
        <f t="shared" si="0"/>
        <v>1.5993100989943387</v>
      </c>
    </row>
    <row r="35" spans="3:14">
      <c r="E35" t="s">
        <v>26</v>
      </c>
      <c r="K35" t="s">
        <v>27</v>
      </c>
    </row>
    <row r="36" spans="3:14">
      <c r="E36" t="s">
        <v>23</v>
      </c>
      <c r="F36" t="s">
        <v>24</v>
      </c>
      <c r="G36" t="s">
        <v>25</v>
      </c>
      <c r="K36" t="s">
        <v>23</v>
      </c>
      <c r="L36" t="s">
        <v>24</v>
      </c>
    </row>
    <row r="37" spans="3:14">
      <c r="C37" s="269" t="s">
        <v>2</v>
      </c>
      <c r="D37" t="s">
        <v>3</v>
      </c>
      <c r="E37" s="4">
        <v>38.218800000000002</v>
      </c>
      <c r="F37" s="4">
        <v>46.377699999999997</v>
      </c>
      <c r="G37" s="4">
        <v>20.087399999999999</v>
      </c>
      <c r="I37" s="269" t="s">
        <v>2</v>
      </c>
      <c r="J37" t="s">
        <v>3</v>
      </c>
      <c r="K37" s="4">
        <v>38.218800000000002</v>
      </c>
      <c r="L37" s="4">
        <v>30.353200000000001</v>
      </c>
      <c r="N37" s="18">
        <f>F37/L37</f>
        <v>1.5279344517217293</v>
      </c>
    </row>
    <row r="38" spans="3:14">
      <c r="C38" s="269"/>
      <c r="D38" t="s">
        <v>4</v>
      </c>
      <c r="E38" s="4">
        <v>38.148000000000003</v>
      </c>
      <c r="F38" s="4">
        <v>47.165599999999998</v>
      </c>
      <c r="G38" s="4">
        <v>19.865500000000001</v>
      </c>
      <c r="I38" s="269"/>
      <c r="J38" t="s">
        <v>4</v>
      </c>
      <c r="K38" s="4">
        <v>38.148000000000003</v>
      </c>
      <c r="L38" s="4">
        <v>30.144600000000001</v>
      </c>
      <c r="N38" s="18">
        <f t="shared" ref="N38:N45" si="1">F38/L38</f>
        <v>1.5646450773936293</v>
      </c>
    </row>
    <row r="39" spans="3:14">
      <c r="C39" s="269"/>
      <c r="D39" t="s">
        <v>5</v>
      </c>
      <c r="E39" s="4">
        <v>39.161299999999997</v>
      </c>
      <c r="F39" s="4">
        <v>49.968800000000002</v>
      </c>
      <c r="G39" s="4">
        <v>20.377099999999999</v>
      </c>
      <c r="I39" s="269"/>
      <c r="J39" t="s">
        <v>5</v>
      </c>
      <c r="K39" s="4">
        <v>39.161299999999997</v>
      </c>
      <c r="L39" s="4">
        <v>34.122100000000003</v>
      </c>
      <c r="N39" s="18">
        <f t="shared" si="1"/>
        <v>1.4644116276548043</v>
      </c>
    </row>
    <row r="40" spans="3:14">
      <c r="C40" s="269" t="s">
        <v>7</v>
      </c>
      <c r="D40" t="s">
        <v>3</v>
      </c>
      <c r="E40" s="7">
        <v>37.2926</v>
      </c>
      <c r="F40" s="7">
        <v>45.934899999999999</v>
      </c>
      <c r="G40" s="7">
        <v>19.936399999999999</v>
      </c>
      <c r="I40" s="269" t="s">
        <v>7</v>
      </c>
      <c r="J40" t="s">
        <v>3</v>
      </c>
      <c r="K40" s="7">
        <v>37.2926</v>
      </c>
      <c r="L40" s="7">
        <v>25.880400000000002</v>
      </c>
      <c r="N40" s="18">
        <f t="shared" si="1"/>
        <v>1.7748914236256006</v>
      </c>
    </row>
    <row r="41" spans="3:14">
      <c r="C41" s="269"/>
      <c r="D41" t="s">
        <v>4</v>
      </c>
      <c r="E41" s="7">
        <v>38.930999999999997</v>
      </c>
      <c r="F41" s="7">
        <v>45.630899999999997</v>
      </c>
      <c r="G41" s="7">
        <v>19.689699999999998</v>
      </c>
      <c r="I41" s="269"/>
      <c r="J41" t="s">
        <v>4</v>
      </c>
      <c r="K41" s="7">
        <v>38.930999999999997</v>
      </c>
      <c r="L41" s="7">
        <v>25.500599999999999</v>
      </c>
      <c r="N41" s="18">
        <f t="shared" si="1"/>
        <v>1.7894049551775253</v>
      </c>
    </row>
    <row r="42" spans="3:14">
      <c r="C42" s="269"/>
      <c r="D42" t="s">
        <v>5</v>
      </c>
      <c r="E42" s="7">
        <v>37.926400000000001</v>
      </c>
      <c r="F42" s="7">
        <v>47.829799999999999</v>
      </c>
      <c r="G42" s="7">
        <v>18.792100000000001</v>
      </c>
      <c r="I42" s="269"/>
      <c r="J42" t="s">
        <v>5</v>
      </c>
      <c r="K42" s="7">
        <v>37.926400000000001</v>
      </c>
      <c r="L42" s="7">
        <v>27.883600000000001</v>
      </c>
      <c r="N42" s="18">
        <f t="shared" si="1"/>
        <v>1.7153380481716851</v>
      </c>
    </row>
    <row r="43" spans="3:14">
      <c r="C43" s="269" t="s">
        <v>8</v>
      </c>
      <c r="D43" t="s">
        <v>3</v>
      </c>
      <c r="E43" s="10">
        <v>41.311999999999998</v>
      </c>
      <c r="F43" s="10">
        <v>50.7502</v>
      </c>
      <c r="G43" s="10">
        <v>16.684000000000001</v>
      </c>
      <c r="I43" s="269" t="s">
        <v>8</v>
      </c>
      <c r="J43" t="s">
        <v>3</v>
      </c>
      <c r="K43" s="10">
        <v>41.311999999999998</v>
      </c>
      <c r="L43" s="10">
        <v>38.933999999999997</v>
      </c>
      <c r="N43" s="18">
        <f t="shared" si="1"/>
        <v>1.3034930908717317</v>
      </c>
    </row>
    <row r="44" spans="3:14">
      <c r="C44" s="269"/>
      <c r="D44" t="s">
        <v>4</v>
      </c>
      <c r="E44" s="10">
        <v>41.262700000000002</v>
      </c>
      <c r="F44" s="10">
        <v>51.265500000000003</v>
      </c>
      <c r="G44" s="10">
        <v>16.354700000000001</v>
      </c>
      <c r="I44" s="269"/>
      <c r="J44" t="s">
        <v>4</v>
      </c>
      <c r="K44" s="10">
        <v>41.262700000000002</v>
      </c>
      <c r="L44" s="10">
        <v>39.467700000000001</v>
      </c>
      <c r="N44" s="18">
        <f t="shared" si="1"/>
        <v>1.2989229167141738</v>
      </c>
    </row>
    <row r="45" spans="3:14">
      <c r="C45" s="269"/>
      <c r="D45" t="s">
        <v>5</v>
      </c>
      <c r="E45" s="10">
        <v>44.819099999999999</v>
      </c>
      <c r="F45" s="10">
        <v>53.777299999999997</v>
      </c>
      <c r="G45" s="10">
        <v>16.8872</v>
      </c>
      <c r="I45" s="269"/>
      <c r="J45" t="s">
        <v>5</v>
      </c>
      <c r="K45" s="10">
        <v>44.819099999999999</v>
      </c>
      <c r="L45" s="10">
        <v>42.193600000000004</v>
      </c>
      <c r="N45" s="18">
        <f t="shared" si="1"/>
        <v>1.274536896590952</v>
      </c>
    </row>
  </sheetData>
  <mergeCells count="15">
    <mergeCell ref="B8:B10"/>
    <mergeCell ref="B5:B7"/>
    <mergeCell ref="B11:B13"/>
    <mergeCell ref="C24:C26"/>
    <mergeCell ref="C27:C29"/>
    <mergeCell ref="I24:I26"/>
    <mergeCell ref="I27:I29"/>
    <mergeCell ref="I30:I32"/>
    <mergeCell ref="C37:C39"/>
    <mergeCell ref="I37:I39"/>
    <mergeCell ref="C40:C42"/>
    <mergeCell ref="I40:I42"/>
    <mergeCell ref="C43:C45"/>
    <mergeCell ref="I43:I45"/>
    <mergeCell ref="C30:C3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8"/>
  <sheetViews>
    <sheetView topLeftCell="A4" workbookViewId="0">
      <selection activeCell="V22" sqref="V22"/>
    </sheetView>
  </sheetViews>
  <sheetFormatPr baseColWidth="10" defaultColWidth="8.83203125" defaultRowHeight="14" x14ac:dyDescent="0"/>
  <sheetData>
    <row r="6" spans="3:12">
      <c r="D6" s="40" t="s">
        <v>37</v>
      </c>
      <c r="J6" s="282" t="s">
        <v>57</v>
      </c>
      <c r="K6" s="282"/>
      <c r="L6" s="282"/>
    </row>
    <row r="7" spans="3:12" ht="56">
      <c r="E7" s="42" t="s">
        <v>31</v>
      </c>
      <c r="F7" s="42" t="s">
        <v>34</v>
      </c>
      <c r="G7" s="42" t="s">
        <v>32</v>
      </c>
      <c r="H7" s="42" t="s">
        <v>33</v>
      </c>
      <c r="I7" s="43" t="s">
        <v>6</v>
      </c>
      <c r="J7" s="43" t="s">
        <v>35</v>
      </c>
      <c r="K7" s="43" t="s">
        <v>36</v>
      </c>
      <c r="L7" s="44" t="s">
        <v>6</v>
      </c>
    </row>
    <row r="8" spans="3:12">
      <c r="C8" s="269" t="s">
        <v>2</v>
      </c>
      <c r="D8" t="s">
        <v>3</v>
      </c>
      <c r="E8" s="5">
        <v>5.1853999999999996</v>
      </c>
      <c r="F8" s="5">
        <v>7.5705</v>
      </c>
      <c r="G8" s="5">
        <v>25.549499999999998</v>
      </c>
      <c r="H8" s="5">
        <v>61.694499999999998</v>
      </c>
      <c r="I8" s="5"/>
      <c r="J8" s="45">
        <f>E8/(F8+E8)</f>
        <v>0.40650992873885805</v>
      </c>
      <c r="K8" s="45">
        <f>G8/(G8+H8)</f>
        <v>0.29285108431525375</v>
      </c>
      <c r="L8" s="5">
        <f>E8+G8</f>
        <v>30.734899999999996</v>
      </c>
    </row>
    <row r="9" spans="3:12">
      <c r="C9" s="269"/>
      <c r="D9" t="s">
        <v>4</v>
      </c>
      <c r="E9" s="5">
        <v>4.7843999999999998</v>
      </c>
      <c r="F9" s="5">
        <v>7.4927999999999999</v>
      </c>
      <c r="G9" s="5">
        <v>27.540900000000001</v>
      </c>
      <c r="H9" s="5">
        <v>60.182000000000002</v>
      </c>
      <c r="I9" s="5"/>
      <c r="J9" s="45">
        <f t="shared" ref="J9:J15" si="0">E9/(F9+E9)</f>
        <v>0.38969797673736678</v>
      </c>
      <c r="K9" s="45">
        <f t="shared" ref="K9:K15" si="1">G9/(G9+H9)</f>
        <v>0.31395336907466576</v>
      </c>
      <c r="L9" s="5">
        <f t="shared" ref="L9:L15" si="2">E9+G9</f>
        <v>32.325299999999999</v>
      </c>
    </row>
    <row r="10" spans="3:12">
      <c r="C10" s="269"/>
      <c r="D10" t="s">
        <v>6</v>
      </c>
      <c r="E10" s="5">
        <v>4.9690000000000003</v>
      </c>
      <c r="F10" s="5">
        <v>7.5286</v>
      </c>
      <c r="G10" s="5">
        <v>26.623999999999999</v>
      </c>
      <c r="H10" s="5">
        <v>60.878399999999999</v>
      </c>
      <c r="I10" s="5"/>
      <c r="J10" s="45">
        <f t="shared" ref="J10" si="3">E10/(F10+E10)</f>
        <v>0.39759633849699144</v>
      </c>
      <c r="K10" s="45">
        <f t="shared" ref="K10" si="4">G10/(G10+H10)</f>
        <v>0.30426594013421349</v>
      </c>
      <c r="L10" s="5">
        <f t="shared" ref="L10" si="5">E10+G10</f>
        <v>31.593</v>
      </c>
    </row>
    <row r="11" spans="3:12">
      <c r="C11" s="269" t="s">
        <v>7</v>
      </c>
      <c r="D11" t="s">
        <v>3</v>
      </c>
      <c r="E11" s="8">
        <v>5.4698000000000002</v>
      </c>
      <c r="F11" s="8">
        <v>9.7827999999999999</v>
      </c>
      <c r="G11" s="8">
        <v>22.220300000000002</v>
      </c>
      <c r="H11" s="8">
        <v>62.527200000000001</v>
      </c>
      <c r="I11" s="8"/>
      <c r="J11" s="46">
        <f t="shared" si="0"/>
        <v>0.35861426904265503</v>
      </c>
      <c r="K11" s="46">
        <f t="shared" si="1"/>
        <v>0.26219416501961712</v>
      </c>
      <c r="L11" s="8">
        <f t="shared" si="2"/>
        <v>27.690100000000001</v>
      </c>
    </row>
    <row r="12" spans="3:12">
      <c r="C12" s="269"/>
      <c r="D12" t="s">
        <v>4</v>
      </c>
      <c r="E12" s="8">
        <v>6.0945</v>
      </c>
      <c r="F12" s="8">
        <v>11.607200000000001</v>
      </c>
      <c r="G12" s="8">
        <v>26.089300000000001</v>
      </c>
      <c r="H12" s="8">
        <v>56.209000000000003</v>
      </c>
      <c r="I12" s="8"/>
      <c r="J12" s="46">
        <f t="shared" si="0"/>
        <v>0.34428896659642855</v>
      </c>
      <c r="K12" s="46">
        <f t="shared" si="1"/>
        <v>0.31700897831425434</v>
      </c>
      <c r="L12" s="8">
        <f t="shared" si="2"/>
        <v>32.183800000000005</v>
      </c>
    </row>
    <row r="13" spans="3:12">
      <c r="C13" s="269"/>
      <c r="D13" t="s">
        <v>6</v>
      </c>
      <c r="E13" s="8">
        <v>5.7979000000000003</v>
      </c>
      <c r="F13" s="8">
        <v>10.741</v>
      </c>
      <c r="G13" s="8">
        <v>24.252400000000002</v>
      </c>
      <c r="H13" s="8">
        <v>59.2087</v>
      </c>
      <c r="I13" s="8"/>
      <c r="J13" s="46">
        <f t="shared" ref="J13" si="6">E13/(F13+E13)</f>
        <v>0.35056140372092465</v>
      </c>
      <c r="K13" s="46">
        <f t="shared" ref="K13" si="7">G13/(G13+H13)</f>
        <v>0.29058327771860187</v>
      </c>
      <c r="L13" s="8">
        <f t="shared" ref="L13" si="8">E13+G13</f>
        <v>30.0503</v>
      </c>
    </row>
    <row r="14" spans="3:12">
      <c r="C14" s="269" t="s">
        <v>8</v>
      </c>
      <c r="D14" t="s">
        <v>3</v>
      </c>
      <c r="E14" s="11">
        <v>16.315799999999999</v>
      </c>
      <c r="F14" s="11">
        <v>32.807099999999998</v>
      </c>
      <c r="G14" s="11">
        <v>14.6196</v>
      </c>
      <c r="H14" s="11">
        <v>36.2575</v>
      </c>
      <c r="I14" s="11"/>
      <c r="J14" s="47">
        <f t="shared" si="0"/>
        <v>0.33214244273037624</v>
      </c>
      <c r="K14" s="47">
        <f t="shared" si="1"/>
        <v>0.28735128377993241</v>
      </c>
      <c r="L14" s="11">
        <f t="shared" si="2"/>
        <v>30.935400000000001</v>
      </c>
    </row>
    <row r="15" spans="3:12">
      <c r="C15" s="269"/>
      <c r="D15" t="s">
        <v>4</v>
      </c>
      <c r="E15" s="11">
        <v>19.480699999999999</v>
      </c>
      <c r="F15" s="11">
        <v>31.543500000000002</v>
      </c>
      <c r="G15" s="11">
        <v>16.629200000000001</v>
      </c>
      <c r="H15" s="11">
        <v>32.346699999999998</v>
      </c>
      <c r="I15" s="11"/>
      <c r="J15" s="47">
        <f t="shared" si="0"/>
        <v>0.38179334511859075</v>
      </c>
      <c r="K15" s="47">
        <f t="shared" si="1"/>
        <v>0.33953842604219631</v>
      </c>
      <c r="L15" s="11">
        <f t="shared" si="2"/>
        <v>36.109899999999996</v>
      </c>
    </row>
    <row r="16" spans="3:12">
      <c r="C16" s="269"/>
      <c r="D16" t="s">
        <v>6</v>
      </c>
      <c r="E16" s="11">
        <v>17.9863</v>
      </c>
      <c r="F16" s="11">
        <v>32.140099999999997</v>
      </c>
      <c r="G16" s="11">
        <v>15.680300000000001</v>
      </c>
      <c r="H16" s="11">
        <v>34.193199999999997</v>
      </c>
      <c r="I16" s="11"/>
      <c r="J16" s="47">
        <f t="shared" ref="J16" si="9">E16/(F16+E16)</f>
        <v>0.35881890580612213</v>
      </c>
      <c r="K16" s="47">
        <f t="shared" ref="K16" si="10">G16/(G16+H16)</f>
        <v>0.31440143563214934</v>
      </c>
      <c r="L16" s="11">
        <f t="shared" ref="L16" si="11">E16+G16</f>
        <v>33.666600000000003</v>
      </c>
    </row>
    <row r="19" spans="2:12">
      <c r="D19" s="40" t="s">
        <v>38</v>
      </c>
      <c r="J19" s="282" t="s">
        <v>57</v>
      </c>
      <c r="K19" s="282"/>
      <c r="L19" s="282"/>
    </row>
    <row r="20" spans="2:12" ht="56">
      <c r="E20" s="42" t="s">
        <v>31</v>
      </c>
      <c r="F20" s="42" t="s">
        <v>34</v>
      </c>
      <c r="G20" s="42" t="s">
        <v>32</v>
      </c>
      <c r="H20" s="42" t="s">
        <v>33</v>
      </c>
      <c r="I20" s="43" t="s">
        <v>6</v>
      </c>
      <c r="J20" s="43" t="s">
        <v>35</v>
      </c>
      <c r="K20" s="43" t="s">
        <v>36</v>
      </c>
      <c r="L20" s="44" t="s">
        <v>6</v>
      </c>
    </row>
    <row r="21" spans="2:12">
      <c r="D21" t="s">
        <v>2</v>
      </c>
      <c r="E21" s="5">
        <v>23.242799999999999</v>
      </c>
      <c r="F21" s="5">
        <v>4.5606999999999998</v>
      </c>
      <c r="G21" s="5">
        <v>57.485500000000002</v>
      </c>
      <c r="H21" s="5">
        <v>14.711</v>
      </c>
      <c r="J21" s="45">
        <f>E21/(F21+E21)</f>
        <v>0.83596669484057762</v>
      </c>
      <c r="K21" s="45">
        <f>G21/(G21+H21)</f>
        <v>0.79623665967186774</v>
      </c>
      <c r="L21" s="5">
        <f>E21+G21</f>
        <v>80.728300000000004</v>
      </c>
    </row>
    <row r="22" spans="2:12">
      <c r="D22" t="s">
        <v>7</v>
      </c>
      <c r="E22" s="8">
        <v>21.970700000000001</v>
      </c>
      <c r="F22" s="8">
        <v>7.4226999999999999</v>
      </c>
      <c r="G22" s="8">
        <v>47.813400000000001</v>
      </c>
      <c r="H22" s="8">
        <v>22.793199999999999</v>
      </c>
      <c r="J22" s="46">
        <f t="shared" ref="J22:J23" si="12">E22/(F22+E22)</f>
        <v>0.7474705205930583</v>
      </c>
      <c r="K22" s="46">
        <f t="shared" ref="K22:K23" si="13">G22/(G22+H22)</f>
        <v>0.6771803202533474</v>
      </c>
      <c r="L22" s="8">
        <f t="shared" ref="L22:L23" si="14">E22+G22</f>
        <v>69.784099999999995</v>
      </c>
    </row>
    <row r="23" spans="2:12">
      <c r="D23" t="s">
        <v>8</v>
      </c>
      <c r="E23" s="11">
        <v>50.135199999999998</v>
      </c>
      <c r="F23" s="11">
        <v>16.438400000000001</v>
      </c>
      <c r="G23" s="11">
        <v>23.589600000000001</v>
      </c>
      <c r="H23" s="11">
        <v>9.8367000000000004</v>
      </c>
      <c r="J23" s="47">
        <f t="shared" si="12"/>
        <v>0.75307929870098655</v>
      </c>
      <c r="K23" s="47">
        <f t="shared" si="13"/>
        <v>0.70571974762387712</v>
      </c>
      <c r="L23" s="11">
        <f t="shared" si="14"/>
        <v>73.724800000000002</v>
      </c>
    </row>
    <row r="26" spans="2:12">
      <c r="D26" t="s">
        <v>0</v>
      </c>
      <c r="E26" t="s">
        <v>1</v>
      </c>
      <c r="F26" t="s">
        <v>9</v>
      </c>
    </row>
    <row r="27" spans="2:12">
      <c r="B27" s="269" t="s">
        <v>2</v>
      </c>
      <c r="C27" t="s">
        <v>3</v>
      </c>
      <c r="D27" s="1">
        <v>7.1670999999999996</v>
      </c>
      <c r="E27" s="1">
        <v>12.950200000000001</v>
      </c>
      <c r="F27" s="1">
        <f>E27-D27</f>
        <v>5.783100000000001</v>
      </c>
    </row>
    <row r="28" spans="2:12">
      <c r="B28" s="269"/>
      <c r="C28" t="s">
        <v>4</v>
      </c>
      <c r="D28" s="1">
        <v>6.7663000000000002</v>
      </c>
      <c r="E28" s="1">
        <v>12.476599999999999</v>
      </c>
      <c r="F28" s="1">
        <f t="shared" ref="F28:F38" si="15">E28-D28</f>
        <v>5.7102999999999993</v>
      </c>
    </row>
    <row r="29" spans="2:12">
      <c r="B29" s="269"/>
      <c r="C29" t="s">
        <v>5</v>
      </c>
      <c r="D29" s="1">
        <v>15.664099999999999</v>
      </c>
      <c r="E29" s="1">
        <v>27.8035</v>
      </c>
      <c r="F29" s="2">
        <f t="shared" si="15"/>
        <v>12.1394</v>
      </c>
    </row>
    <row r="30" spans="2:12">
      <c r="B30" s="269"/>
      <c r="C30" t="s">
        <v>6</v>
      </c>
      <c r="D30" s="1">
        <v>8.7707999999999995</v>
      </c>
      <c r="E30" s="1">
        <v>15.851000000000001</v>
      </c>
      <c r="F30" s="1">
        <f t="shared" si="15"/>
        <v>7.0802000000000014</v>
      </c>
    </row>
    <row r="31" spans="2:12">
      <c r="B31" s="269" t="s">
        <v>7</v>
      </c>
      <c r="C31" t="s">
        <v>3</v>
      </c>
      <c r="D31" s="1">
        <v>9.0911000000000008</v>
      </c>
      <c r="E31" s="1">
        <v>15.213699999999999</v>
      </c>
      <c r="F31" s="1">
        <f t="shared" si="15"/>
        <v>6.1225999999999985</v>
      </c>
    </row>
    <row r="32" spans="2:12">
      <c r="B32" s="269"/>
      <c r="C32" t="s">
        <v>4</v>
      </c>
      <c r="D32" s="1">
        <v>11.055300000000001</v>
      </c>
      <c r="E32" s="1">
        <v>17.596</v>
      </c>
      <c r="F32" s="1">
        <f t="shared" si="15"/>
        <v>6.5406999999999993</v>
      </c>
    </row>
    <row r="33" spans="2:6">
      <c r="B33" s="269"/>
      <c r="C33" t="s">
        <v>5</v>
      </c>
      <c r="D33" s="1">
        <v>18.993500000000001</v>
      </c>
      <c r="E33" s="1">
        <v>29.3934</v>
      </c>
      <c r="F33" s="2">
        <f t="shared" si="15"/>
        <v>10.399899999999999</v>
      </c>
    </row>
    <row r="34" spans="2:6">
      <c r="B34" s="269"/>
      <c r="C34" t="s">
        <v>6</v>
      </c>
      <c r="D34" s="1">
        <v>12.684900000000001</v>
      </c>
      <c r="E34" s="1">
        <v>20.1982</v>
      </c>
      <c r="F34" s="1">
        <f t="shared" si="15"/>
        <v>7.5132999999999992</v>
      </c>
    </row>
    <row r="35" spans="2:6">
      <c r="B35" s="269" t="s">
        <v>8</v>
      </c>
      <c r="C35" t="s">
        <v>3</v>
      </c>
      <c r="D35" s="1">
        <v>40.498699999999999</v>
      </c>
      <c r="E35" s="1">
        <v>49.267200000000003</v>
      </c>
      <c r="F35" s="1">
        <f t="shared" si="15"/>
        <v>8.7685000000000031</v>
      </c>
    </row>
    <row r="36" spans="2:6">
      <c r="B36" s="269"/>
      <c r="C36" t="s">
        <v>4</v>
      </c>
      <c r="D36" s="1">
        <v>42.512999999999998</v>
      </c>
      <c r="E36" s="1">
        <v>50.876100000000001</v>
      </c>
      <c r="F36" s="1">
        <f t="shared" si="15"/>
        <v>8.3631000000000029</v>
      </c>
    </row>
    <row r="37" spans="2:6">
      <c r="B37" s="269"/>
      <c r="C37" t="s">
        <v>5</v>
      </c>
      <c r="D37" s="1">
        <v>56.8583</v>
      </c>
      <c r="E37" s="1">
        <v>66.573599999999999</v>
      </c>
      <c r="F37" s="2">
        <f t="shared" si="15"/>
        <v>9.7152999999999992</v>
      </c>
    </row>
    <row r="38" spans="2:6">
      <c r="B38" s="269"/>
      <c r="C38" t="s">
        <v>6</v>
      </c>
      <c r="D38" s="1">
        <v>47.117699999999999</v>
      </c>
      <c r="E38" s="1">
        <v>56.093800000000002</v>
      </c>
      <c r="F38" s="1">
        <f t="shared" si="15"/>
        <v>8.9761000000000024</v>
      </c>
    </row>
  </sheetData>
  <mergeCells count="8">
    <mergeCell ref="B35:B38"/>
    <mergeCell ref="C14:C16"/>
    <mergeCell ref="C11:C13"/>
    <mergeCell ref="J6:L6"/>
    <mergeCell ref="J19:L19"/>
    <mergeCell ref="C8:C10"/>
    <mergeCell ref="B27:B30"/>
    <mergeCell ref="B31:B3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AA23"/>
  <sheetViews>
    <sheetView topLeftCell="D4" workbookViewId="0">
      <selection activeCell="L39" sqref="L39"/>
    </sheetView>
  </sheetViews>
  <sheetFormatPr baseColWidth="10" defaultColWidth="8.83203125" defaultRowHeight="14" x14ac:dyDescent="0"/>
  <sheetData>
    <row r="5" spans="5:27">
      <c r="E5" s="40" t="s">
        <v>42</v>
      </c>
      <c r="P5" s="40" t="s">
        <v>68</v>
      </c>
    </row>
    <row r="6" spans="5:27">
      <c r="E6" s="288" t="s">
        <v>43</v>
      </c>
      <c r="F6" s="288" t="s">
        <v>44</v>
      </c>
      <c r="G6" s="286" t="s">
        <v>45</v>
      </c>
      <c r="H6" s="287"/>
      <c r="I6" s="286" t="s">
        <v>46</v>
      </c>
      <c r="J6" s="290"/>
      <c r="K6" s="287"/>
      <c r="L6" s="291" t="s">
        <v>47</v>
      </c>
      <c r="M6" s="291"/>
      <c r="P6" s="288" t="s">
        <v>43</v>
      </c>
      <c r="Q6" s="288" t="s">
        <v>44</v>
      </c>
      <c r="R6" s="286" t="s">
        <v>45</v>
      </c>
      <c r="S6" s="287"/>
      <c r="T6" s="286" t="s">
        <v>46</v>
      </c>
      <c r="U6" s="290"/>
      <c r="V6" s="287"/>
      <c r="W6" s="291" t="s">
        <v>47</v>
      </c>
      <c r="X6" s="291"/>
    </row>
    <row r="7" spans="5:27">
      <c r="E7" s="289"/>
      <c r="F7" s="289"/>
      <c r="G7" s="48" t="s">
        <v>48</v>
      </c>
      <c r="H7" s="48" t="s">
        <v>49</v>
      </c>
      <c r="I7" s="48" t="s">
        <v>48</v>
      </c>
      <c r="J7" s="48" t="s">
        <v>49</v>
      </c>
      <c r="K7" s="48" t="s">
        <v>6</v>
      </c>
      <c r="L7" s="48" t="s">
        <v>48</v>
      </c>
      <c r="M7" s="48" t="s">
        <v>49</v>
      </c>
      <c r="P7" s="289"/>
      <c r="Q7" s="289"/>
      <c r="R7" s="48" t="s">
        <v>48</v>
      </c>
      <c r="S7" s="48" t="s">
        <v>49</v>
      </c>
      <c r="T7" s="48" t="s">
        <v>48</v>
      </c>
      <c r="U7" s="48" t="s">
        <v>49</v>
      </c>
      <c r="V7" s="48" t="s">
        <v>6</v>
      </c>
      <c r="W7" s="48" t="s">
        <v>48</v>
      </c>
      <c r="X7" s="48" t="s">
        <v>49</v>
      </c>
    </row>
    <row r="8" spans="5:27">
      <c r="E8" s="49"/>
      <c r="F8" s="50"/>
      <c r="G8" s="51">
        <v>1</v>
      </c>
      <c r="H8" s="51">
        <v>2</v>
      </c>
      <c r="I8" s="51">
        <v>3</v>
      </c>
      <c r="J8" s="51">
        <v>4</v>
      </c>
      <c r="K8" s="51">
        <v>5</v>
      </c>
      <c r="L8" s="51">
        <v>6</v>
      </c>
      <c r="M8" s="51">
        <v>7</v>
      </c>
      <c r="P8" s="49"/>
      <c r="Q8" s="50"/>
      <c r="R8" s="51">
        <v>1</v>
      </c>
      <c r="S8" s="51">
        <v>2</v>
      </c>
      <c r="T8" s="51">
        <v>3</v>
      </c>
      <c r="U8" s="51">
        <v>4</v>
      </c>
      <c r="V8" s="51">
        <v>5</v>
      </c>
      <c r="W8" s="51">
        <v>6</v>
      </c>
      <c r="X8" s="51">
        <v>7</v>
      </c>
    </row>
    <row r="9" spans="5:27">
      <c r="E9" s="52"/>
      <c r="F9" s="53" t="s">
        <v>2</v>
      </c>
      <c r="G9" s="54"/>
      <c r="H9" s="54"/>
      <c r="I9" s="54"/>
      <c r="J9" s="54"/>
      <c r="K9" s="54"/>
      <c r="L9" s="54"/>
      <c r="M9" s="55"/>
      <c r="P9" s="52"/>
      <c r="Q9" s="53" t="s">
        <v>2</v>
      </c>
      <c r="R9" s="54"/>
      <c r="S9" s="54"/>
      <c r="T9" s="54"/>
      <c r="U9" s="54"/>
      <c r="V9" s="54"/>
      <c r="W9" s="54"/>
      <c r="X9" s="55"/>
    </row>
    <row r="10" spans="5:27">
      <c r="E10" s="285" t="s">
        <v>14</v>
      </c>
      <c r="F10" s="19" t="s">
        <v>3</v>
      </c>
      <c r="G10" s="56">
        <v>24.971</v>
      </c>
      <c r="H10" s="56">
        <v>75.028999999999996</v>
      </c>
      <c r="I10" s="56">
        <v>8.0429999999999993</v>
      </c>
      <c r="J10" s="56">
        <v>69.195999999999998</v>
      </c>
      <c r="K10" s="56">
        <v>53.925484369999992</v>
      </c>
      <c r="L10" s="56">
        <f>G10*I10/100</f>
        <v>2.00841753</v>
      </c>
      <c r="M10" s="56">
        <f>H10*J10/100</f>
        <v>51.917066839999997</v>
      </c>
      <c r="P10" s="285" t="s">
        <v>14</v>
      </c>
      <c r="Q10" s="19" t="s">
        <v>3</v>
      </c>
      <c r="R10" s="74">
        <f>100-S10</f>
        <v>32.557999999999993</v>
      </c>
      <c r="S10" s="74">
        <v>67.442000000000007</v>
      </c>
      <c r="T10" s="74">
        <v>4.6500000000000004</v>
      </c>
      <c r="U10" s="74">
        <v>58.030999999999999</v>
      </c>
      <c r="V10" s="74">
        <f>W10+X10</f>
        <v>40.651214020000005</v>
      </c>
      <c r="W10" s="74">
        <f>R10*T10/100</f>
        <v>1.5139469999999997</v>
      </c>
      <c r="X10" s="74">
        <f>S10*U10/100</f>
        <v>39.137267020000003</v>
      </c>
    </row>
    <row r="11" spans="5:27">
      <c r="E11" s="284"/>
      <c r="F11" s="57" t="s">
        <v>4</v>
      </c>
      <c r="G11" s="58">
        <v>41.881999999999998</v>
      </c>
      <c r="H11" s="58">
        <v>58.118000000000002</v>
      </c>
      <c r="I11" s="58">
        <v>25.345000000000002</v>
      </c>
      <c r="J11" s="58">
        <v>73.516000000000005</v>
      </c>
      <c r="K11" s="58">
        <v>53.341021779999998</v>
      </c>
      <c r="L11" s="58">
        <f t="shared" ref="L11:M13" si="0">G11*I11/100</f>
        <v>10.614992899999999</v>
      </c>
      <c r="M11" s="58">
        <f t="shared" si="0"/>
        <v>42.726028880000001</v>
      </c>
      <c r="N11" s="1">
        <f>J11-J10</f>
        <v>4.3200000000000074</v>
      </c>
      <c r="P11" s="284"/>
      <c r="Q11" s="57" t="s">
        <v>4</v>
      </c>
      <c r="R11" s="75">
        <f>100-S11</f>
        <v>49.704999999999998</v>
      </c>
      <c r="S11" s="75">
        <v>50.295000000000002</v>
      </c>
      <c r="T11" s="75">
        <v>15.601999999999999</v>
      </c>
      <c r="U11" s="75">
        <v>62.063000000000002</v>
      </c>
      <c r="V11" s="75">
        <f t="shared" ref="V11:V13" si="1">W11+X11</f>
        <v>38.969559950000004</v>
      </c>
      <c r="W11" s="75">
        <f t="shared" ref="W11:W13" si="2">R11*T11/100</f>
        <v>7.7549740999999992</v>
      </c>
      <c r="X11" s="75">
        <f t="shared" ref="X11:X13" si="3">S11*U11/100</f>
        <v>31.214585850000002</v>
      </c>
      <c r="Y11" s="1">
        <f>V10-V11</f>
        <v>1.6816540700000004</v>
      </c>
      <c r="Z11" s="1">
        <f t="shared" ref="Z11:AA11" si="4">W10-W11</f>
        <v>-6.2410270999999993</v>
      </c>
      <c r="AA11" s="1">
        <f t="shared" si="4"/>
        <v>7.9226811700000006</v>
      </c>
    </row>
    <row r="12" spans="5:27">
      <c r="E12" s="285" t="s">
        <v>50</v>
      </c>
      <c r="F12" s="19" t="s">
        <v>3</v>
      </c>
      <c r="G12" s="56">
        <v>11.058999999999997</v>
      </c>
      <c r="H12" s="56">
        <v>88.941000000000003</v>
      </c>
      <c r="I12" s="56">
        <v>11.907</v>
      </c>
      <c r="J12" s="56">
        <v>52.841000000000008</v>
      </c>
      <c r="K12" s="56">
        <v>48.314108940000004</v>
      </c>
      <c r="L12" s="59">
        <f t="shared" si="0"/>
        <v>1.3167951299999996</v>
      </c>
      <c r="M12" s="59">
        <f t="shared" si="0"/>
        <v>46.997313810000009</v>
      </c>
      <c r="O12" s="1">
        <f>J12-J10</f>
        <v>-16.35499999999999</v>
      </c>
      <c r="P12" s="285" t="s">
        <v>50</v>
      </c>
      <c r="Q12" s="19" t="s">
        <v>3</v>
      </c>
      <c r="R12" s="74">
        <f>100-S12</f>
        <v>18.147000000000006</v>
      </c>
      <c r="S12" s="74">
        <v>81.852999999999994</v>
      </c>
      <c r="T12" s="74">
        <v>4.3979999999999997</v>
      </c>
      <c r="U12" s="74">
        <v>34.802999999999997</v>
      </c>
      <c r="V12" s="74">
        <f t="shared" si="1"/>
        <v>29.28540465</v>
      </c>
      <c r="W12" s="76">
        <f t="shared" si="2"/>
        <v>0.79810506000000014</v>
      </c>
      <c r="X12" s="76">
        <f t="shared" si="3"/>
        <v>28.487299589999999</v>
      </c>
      <c r="Y12" s="1">
        <f>V12-V10</f>
        <v>-11.365809370000004</v>
      </c>
    </row>
    <row r="13" spans="5:27">
      <c r="E13" s="284"/>
      <c r="F13" s="57" t="s">
        <v>4</v>
      </c>
      <c r="G13" s="58">
        <v>26.056999999999995</v>
      </c>
      <c r="H13" s="58">
        <v>73.942999999999998</v>
      </c>
      <c r="I13" s="58">
        <v>24.732000000000003</v>
      </c>
      <c r="J13" s="58">
        <v>68.106999999999999</v>
      </c>
      <c r="K13" s="58">
        <v>56.804776250000003</v>
      </c>
      <c r="L13" s="58">
        <f t="shared" si="0"/>
        <v>6.444417239999999</v>
      </c>
      <c r="M13" s="58">
        <f t="shared" si="0"/>
        <v>50.360359010000003</v>
      </c>
      <c r="N13" s="1">
        <f>L13-L11</f>
        <v>-4.1705756599999999</v>
      </c>
      <c r="O13" s="1">
        <f>M13-M11</f>
        <v>7.6343301300000022</v>
      </c>
      <c r="P13" s="284"/>
      <c r="Q13" s="57" t="s">
        <v>4</v>
      </c>
      <c r="R13" s="75">
        <f>100-S13</f>
        <v>38.183</v>
      </c>
      <c r="S13" s="75">
        <v>61.817</v>
      </c>
      <c r="T13" s="75">
        <v>9.3279999999999994</v>
      </c>
      <c r="U13" s="75">
        <v>45.024999999999999</v>
      </c>
      <c r="V13" s="75">
        <f t="shared" si="1"/>
        <v>31.394814490000002</v>
      </c>
      <c r="W13" s="75">
        <f t="shared" si="2"/>
        <v>3.56171024</v>
      </c>
      <c r="X13" s="75">
        <f t="shared" si="3"/>
        <v>27.833104250000002</v>
      </c>
      <c r="Y13" s="1">
        <f>V13-V11</f>
        <v>-7.5747454600000026</v>
      </c>
    </row>
    <row r="14" spans="5:27">
      <c r="E14" s="60"/>
      <c r="F14" s="53" t="s">
        <v>7</v>
      </c>
      <c r="G14" s="61"/>
      <c r="H14" s="61"/>
      <c r="I14" s="61"/>
      <c r="J14" s="61"/>
      <c r="K14" s="61"/>
      <c r="L14" s="61"/>
      <c r="M14" s="62"/>
      <c r="P14" s="60"/>
      <c r="Q14" s="53" t="s">
        <v>7</v>
      </c>
      <c r="R14" s="61"/>
      <c r="S14" s="61"/>
      <c r="T14" s="61"/>
      <c r="U14" s="61"/>
      <c r="V14" s="61"/>
      <c r="W14" s="61"/>
      <c r="X14" s="62"/>
    </row>
    <row r="15" spans="5:27" ht="15" customHeight="1">
      <c r="E15" s="285" t="s">
        <v>14</v>
      </c>
      <c r="F15" s="19" t="s">
        <v>3</v>
      </c>
      <c r="G15" s="56">
        <v>22.992000000000001</v>
      </c>
      <c r="H15" s="56">
        <v>77.007999999999996</v>
      </c>
      <c r="I15" s="56">
        <v>1.554</v>
      </c>
      <c r="J15" s="56">
        <v>64.164000000000001</v>
      </c>
      <c r="K15" s="56">
        <v>49.768708799999992</v>
      </c>
      <c r="L15" s="56">
        <f>G15*I15/100</f>
        <v>0.35729568</v>
      </c>
      <c r="M15" s="56">
        <f>H15*J15/100</f>
        <v>49.411413119999999</v>
      </c>
      <c r="P15" s="285" t="s">
        <v>14</v>
      </c>
      <c r="Q15" s="19" t="s">
        <v>3</v>
      </c>
      <c r="R15" s="71">
        <f>100-S15</f>
        <v>32.686000000000007</v>
      </c>
      <c r="S15" s="71">
        <v>67.313999999999993</v>
      </c>
      <c r="T15" s="71">
        <v>0.78700000000000003</v>
      </c>
      <c r="U15" s="71">
        <v>52.891999999999996</v>
      </c>
      <c r="V15" s="71">
        <f t="shared" ref="V15:V18" si="5">W15+X15</f>
        <v>35.860959699999988</v>
      </c>
      <c r="W15" s="71">
        <f>R15*T15/100</f>
        <v>0.25723882000000009</v>
      </c>
      <c r="X15" s="71">
        <f>S15*U15/100</f>
        <v>35.60372087999999</v>
      </c>
    </row>
    <row r="16" spans="5:27">
      <c r="E16" s="284"/>
      <c r="F16" s="57" t="s">
        <v>4</v>
      </c>
      <c r="G16" s="58">
        <v>51.62</v>
      </c>
      <c r="H16" s="58">
        <v>48.38</v>
      </c>
      <c r="I16" s="58">
        <v>18.724</v>
      </c>
      <c r="J16" s="58">
        <v>80.991</v>
      </c>
      <c r="K16" s="58">
        <v>48.848774600000006</v>
      </c>
      <c r="L16" s="58">
        <f t="shared" ref="L16:M18" si="6">G16*I16/100</f>
        <v>9.6653287999999993</v>
      </c>
      <c r="M16" s="58">
        <f t="shared" si="6"/>
        <v>39.183445800000001</v>
      </c>
      <c r="N16" s="1">
        <f>J16-J15</f>
        <v>16.826999999999998</v>
      </c>
      <c r="P16" s="284"/>
      <c r="Q16" s="57" t="s">
        <v>4</v>
      </c>
      <c r="R16" s="72">
        <f>100-S16</f>
        <v>60.628999999999998</v>
      </c>
      <c r="S16" s="72">
        <v>39.371000000000002</v>
      </c>
      <c r="T16" s="72">
        <v>11.236000000000001</v>
      </c>
      <c r="U16" s="72">
        <v>70.144999999999996</v>
      </c>
      <c r="V16" s="72">
        <f t="shared" si="5"/>
        <v>34.429062389999999</v>
      </c>
      <c r="W16" s="72">
        <f t="shared" ref="W16:W18" si="7">R16*T16/100</f>
        <v>6.8122744399999995</v>
      </c>
      <c r="X16" s="72">
        <f t="shared" ref="X16:X18" si="8">S16*U16/100</f>
        <v>27.616787949999999</v>
      </c>
    </row>
    <row r="17" spans="5:24" ht="15" customHeight="1">
      <c r="E17" s="285" t="s">
        <v>50</v>
      </c>
      <c r="F17" s="19" t="s">
        <v>3</v>
      </c>
      <c r="G17" s="56">
        <v>13.066999999999995</v>
      </c>
      <c r="H17" s="56">
        <v>86.933000000000007</v>
      </c>
      <c r="I17" s="56">
        <v>1.1140000000000001</v>
      </c>
      <c r="J17" s="56">
        <v>49.327999999999996</v>
      </c>
      <c r="K17" s="56">
        <v>43.027876620000001</v>
      </c>
      <c r="L17" s="59">
        <f t="shared" si="6"/>
        <v>0.14556637999999997</v>
      </c>
      <c r="M17" s="59">
        <f t="shared" si="6"/>
        <v>42.882310239999995</v>
      </c>
      <c r="O17" s="1">
        <f>J17-J15</f>
        <v>-14.836000000000006</v>
      </c>
      <c r="P17" s="285" t="s">
        <v>50</v>
      </c>
      <c r="Q17" s="19" t="s">
        <v>3</v>
      </c>
      <c r="R17" s="71">
        <f>100-S17</f>
        <v>19.445999999999998</v>
      </c>
      <c r="S17" s="71">
        <v>80.554000000000002</v>
      </c>
      <c r="T17" s="71">
        <v>0.45599999999999996</v>
      </c>
      <c r="U17" s="71">
        <v>32.439</v>
      </c>
      <c r="V17" s="71">
        <f t="shared" si="5"/>
        <v>26.219585819999999</v>
      </c>
      <c r="W17" s="73">
        <f t="shared" si="7"/>
        <v>8.867375999999999E-2</v>
      </c>
      <c r="X17" s="73">
        <f t="shared" si="8"/>
        <v>26.13091206</v>
      </c>
    </row>
    <row r="18" spans="5:24">
      <c r="E18" s="284"/>
      <c r="F18" s="57" t="s">
        <v>4</v>
      </c>
      <c r="G18" s="58">
        <v>33.567999999999998</v>
      </c>
      <c r="H18" s="58">
        <v>66.432000000000002</v>
      </c>
      <c r="I18" s="58">
        <v>16.769000000000002</v>
      </c>
      <c r="J18" s="58">
        <v>70.066000000000003</v>
      </c>
      <c r="K18" s="58">
        <v>52.175263039999997</v>
      </c>
      <c r="L18" s="58">
        <f t="shared" si="6"/>
        <v>5.6290179199999999</v>
      </c>
      <c r="M18" s="58">
        <f t="shared" si="6"/>
        <v>46.546245120000002</v>
      </c>
      <c r="N18" s="1">
        <f>L18-L16</f>
        <v>-4.0363108799999994</v>
      </c>
      <c r="O18" s="1">
        <f>M18-M16</f>
        <v>7.3627993200000006</v>
      </c>
      <c r="P18" s="284"/>
      <c r="Q18" s="57" t="s">
        <v>4</v>
      </c>
      <c r="R18" s="72">
        <f>100-S18</f>
        <v>45.677</v>
      </c>
      <c r="S18" s="72">
        <v>54.323</v>
      </c>
      <c r="T18" s="72">
        <v>7.4880000000000004</v>
      </c>
      <c r="U18" s="72">
        <v>52.059999999999995</v>
      </c>
      <c r="V18" s="72">
        <f t="shared" si="5"/>
        <v>31.700847559999996</v>
      </c>
      <c r="W18" s="72">
        <f t="shared" si="7"/>
        <v>3.4202937600000003</v>
      </c>
      <c r="X18" s="72">
        <f t="shared" si="8"/>
        <v>28.280553799999996</v>
      </c>
    </row>
    <row r="19" spans="5:24">
      <c r="E19" s="60"/>
      <c r="F19" s="53" t="s">
        <v>8</v>
      </c>
      <c r="G19" s="61"/>
      <c r="H19" s="61"/>
      <c r="I19" s="61"/>
      <c r="J19" s="61"/>
      <c r="K19" s="61"/>
      <c r="L19" s="61"/>
      <c r="M19" s="62"/>
      <c r="P19" s="60"/>
      <c r="Q19" s="53" t="s">
        <v>8</v>
      </c>
      <c r="R19" s="61"/>
      <c r="S19" s="61"/>
      <c r="T19" s="61"/>
      <c r="U19" s="61"/>
      <c r="V19" s="61"/>
      <c r="W19" s="61"/>
      <c r="X19" s="62"/>
    </row>
    <row r="20" spans="5:24" ht="15" customHeight="1">
      <c r="E20" s="285" t="s">
        <v>14</v>
      </c>
      <c r="F20" s="19" t="s">
        <v>3</v>
      </c>
      <c r="G20" s="56">
        <v>14.715999999999996</v>
      </c>
      <c r="H20" s="56">
        <v>85.284000000000006</v>
      </c>
      <c r="I20" s="56">
        <v>2.3090000000000002</v>
      </c>
      <c r="J20" s="56">
        <v>54.318000000000005</v>
      </c>
      <c r="K20" s="56">
        <v>46.664355560000011</v>
      </c>
      <c r="L20" s="56">
        <f>G20*I20/100</f>
        <v>0.33979243999999992</v>
      </c>
      <c r="M20" s="56">
        <f>H20*J20/100</f>
        <v>46.324563120000015</v>
      </c>
      <c r="P20" s="285" t="s">
        <v>14</v>
      </c>
      <c r="Q20" s="19" t="s">
        <v>3</v>
      </c>
      <c r="R20" s="68">
        <f>100-S20</f>
        <v>18.567000000000007</v>
      </c>
      <c r="S20" s="68">
        <v>81.432999999999993</v>
      </c>
      <c r="T20" s="68">
        <v>1.3029999999999999</v>
      </c>
      <c r="U20" s="68">
        <v>40.489999999999995</v>
      </c>
      <c r="V20" s="68">
        <f t="shared" ref="V20:V23" si="9">W20+X20</f>
        <v>33.214149709999994</v>
      </c>
      <c r="W20" s="68">
        <f>R20*T20/100</f>
        <v>0.24192801000000011</v>
      </c>
      <c r="X20" s="68">
        <f>S20*U20/100</f>
        <v>32.972221699999992</v>
      </c>
    </row>
    <row r="21" spans="5:24">
      <c r="E21" s="284"/>
      <c r="F21" s="57" t="s">
        <v>4</v>
      </c>
      <c r="G21" s="58">
        <v>52.361999999999995</v>
      </c>
      <c r="H21" s="58">
        <v>47.638000000000005</v>
      </c>
      <c r="I21" s="58">
        <v>34.463000000000001</v>
      </c>
      <c r="J21" s="58">
        <v>77.206999999999994</v>
      </c>
      <c r="K21" s="58">
        <v>54.825386719999997</v>
      </c>
      <c r="L21" s="58">
        <f t="shared" ref="L21:M23" si="10">G21*I21/100</f>
        <v>18.045516059999997</v>
      </c>
      <c r="M21" s="58">
        <f t="shared" si="10"/>
        <v>36.77987066</v>
      </c>
      <c r="N21" s="1">
        <f>J21-J20</f>
        <v>22.888999999999989</v>
      </c>
      <c r="P21" s="284"/>
      <c r="Q21" s="57" t="s">
        <v>4</v>
      </c>
      <c r="R21" s="69">
        <f>100-S21</f>
        <v>60.472000000000001</v>
      </c>
      <c r="S21" s="69">
        <v>39.527999999999999</v>
      </c>
      <c r="T21" s="69">
        <v>20.780999999999999</v>
      </c>
      <c r="U21" s="69">
        <v>64.797000000000011</v>
      </c>
      <c r="V21" s="69">
        <f t="shared" si="9"/>
        <v>38.17964448</v>
      </c>
      <c r="W21" s="69">
        <f t="shared" ref="W21:W23" si="11">R21*T21/100</f>
        <v>12.566686319999999</v>
      </c>
      <c r="X21" s="69">
        <f t="shared" ref="X21:X23" si="12">S21*U21/100</f>
        <v>25.612958160000002</v>
      </c>
    </row>
    <row r="22" spans="5:24" ht="15" customHeight="1">
      <c r="E22" s="283" t="s">
        <v>50</v>
      </c>
      <c r="F22" s="63" t="s">
        <v>3</v>
      </c>
      <c r="G22" s="59">
        <v>13.01</v>
      </c>
      <c r="H22" s="59">
        <v>86.99</v>
      </c>
      <c r="I22" s="59">
        <v>1.4239999999999999</v>
      </c>
      <c r="J22" s="59">
        <v>51.094000000000001</v>
      </c>
      <c r="K22" s="59">
        <v>44.631932999999997</v>
      </c>
      <c r="L22" s="59">
        <f t="shared" si="10"/>
        <v>0.18526239999999997</v>
      </c>
      <c r="M22" s="59">
        <f t="shared" si="10"/>
        <v>44.446670599999997</v>
      </c>
      <c r="O22" s="1">
        <f>J22-J20</f>
        <v>-3.2240000000000038</v>
      </c>
      <c r="P22" s="283" t="s">
        <v>50</v>
      </c>
      <c r="Q22" s="63" t="s">
        <v>3</v>
      </c>
      <c r="R22" s="70">
        <f>100-S22</f>
        <v>18.644999999999996</v>
      </c>
      <c r="S22" s="70">
        <v>81.355000000000004</v>
      </c>
      <c r="T22" s="70">
        <v>0.64</v>
      </c>
      <c r="U22" s="70">
        <v>35.173999999999999</v>
      </c>
      <c r="V22" s="70">
        <f t="shared" si="9"/>
        <v>28.735135700000001</v>
      </c>
      <c r="W22" s="70">
        <f t="shared" si="11"/>
        <v>0.11932799999999999</v>
      </c>
      <c r="X22" s="70">
        <f t="shared" si="12"/>
        <v>28.615807700000001</v>
      </c>
    </row>
    <row r="23" spans="5:24">
      <c r="E23" s="284"/>
      <c r="F23" s="57" t="s">
        <v>4</v>
      </c>
      <c r="G23" s="58">
        <v>37.658999999999999</v>
      </c>
      <c r="H23" s="58">
        <v>62.341000000000001</v>
      </c>
      <c r="I23" s="58">
        <v>23.202000000000002</v>
      </c>
      <c r="J23" s="58">
        <v>73.849999999999994</v>
      </c>
      <c r="K23" s="58">
        <v>54.776469679999998</v>
      </c>
      <c r="L23" s="58">
        <f t="shared" si="10"/>
        <v>8.7376411800000007</v>
      </c>
      <c r="M23" s="58">
        <f t="shared" si="10"/>
        <v>46.038828500000001</v>
      </c>
      <c r="N23" s="1">
        <f>L23-L21</f>
        <v>-9.3078748799999964</v>
      </c>
      <c r="O23" s="1">
        <f>M23-M21</f>
        <v>9.2589578400000008</v>
      </c>
      <c r="P23" s="284"/>
      <c r="Q23" s="57" t="s">
        <v>4</v>
      </c>
      <c r="R23" s="69">
        <f>100-S23</f>
        <v>50.03</v>
      </c>
      <c r="S23" s="69">
        <v>49.97</v>
      </c>
      <c r="T23" s="69">
        <v>10.825999999999999</v>
      </c>
      <c r="U23" s="69">
        <v>57.110000000000007</v>
      </c>
      <c r="V23" s="69">
        <f t="shared" si="9"/>
        <v>33.954114799999999</v>
      </c>
      <c r="W23" s="69">
        <f t="shared" si="11"/>
        <v>5.4162477999999998</v>
      </c>
      <c r="X23" s="69">
        <f t="shared" si="12"/>
        <v>28.537867000000002</v>
      </c>
    </row>
  </sheetData>
  <mergeCells count="22">
    <mergeCell ref="R6:S6"/>
    <mergeCell ref="T6:V6"/>
    <mergeCell ref="W6:X6"/>
    <mergeCell ref="P22:P23"/>
    <mergeCell ref="P10:P11"/>
    <mergeCell ref="P12:P13"/>
    <mergeCell ref="P15:P16"/>
    <mergeCell ref="P17:P18"/>
    <mergeCell ref="P20:P21"/>
    <mergeCell ref="I6:K6"/>
    <mergeCell ref="L6:M6"/>
    <mergeCell ref="E10:E11"/>
    <mergeCell ref="P6:P7"/>
    <mergeCell ref="Q6:Q7"/>
    <mergeCell ref="E22:E23"/>
    <mergeCell ref="E12:E13"/>
    <mergeCell ref="E15:E16"/>
    <mergeCell ref="E17:E18"/>
    <mergeCell ref="G6:H6"/>
    <mergeCell ref="E20:E21"/>
    <mergeCell ref="E6:E7"/>
    <mergeCell ref="F6:F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5"/>
  <sheetViews>
    <sheetView tabSelected="1" workbookViewId="0"/>
  </sheetViews>
  <sheetFormatPr baseColWidth="10" defaultColWidth="8.83203125" defaultRowHeight="14" x14ac:dyDescent="0"/>
  <sheetData>
    <row r="4" spans="1:20">
      <c r="A4" s="40" t="s">
        <v>51</v>
      </c>
      <c r="P4" s="40" t="s">
        <v>69</v>
      </c>
    </row>
    <row r="5" spans="1:20">
      <c r="E5" s="295" t="s">
        <v>52</v>
      </c>
      <c r="F5" s="295" t="s">
        <v>44</v>
      </c>
      <c r="G5" s="292" t="s">
        <v>53</v>
      </c>
      <c r="H5" s="293"/>
      <c r="I5" s="294"/>
      <c r="P5" s="295" t="s">
        <v>52</v>
      </c>
      <c r="Q5" s="295" t="s">
        <v>44</v>
      </c>
      <c r="R5" s="292" t="s">
        <v>53</v>
      </c>
      <c r="S5" s="293"/>
      <c r="T5" s="294"/>
    </row>
    <row r="6" spans="1:20">
      <c r="E6" s="296"/>
      <c r="F6" s="296"/>
      <c r="G6" s="64" t="s">
        <v>54</v>
      </c>
      <c r="H6" s="64" t="s">
        <v>55</v>
      </c>
      <c r="I6" s="64" t="s">
        <v>56</v>
      </c>
      <c r="P6" s="296"/>
      <c r="Q6" s="296"/>
      <c r="R6" s="64" t="s">
        <v>54</v>
      </c>
      <c r="S6" s="64" t="s">
        <v>55</v>
      </c>
      <c r="T6" s="64" t="s">
        <v>56</v>
      </c>
    </row>
    <row r="7" spans="1:20">
      <c r="E7" s="52"/>
      <c r="F7" s="53" t="s">
        <v>2</v>
      </c>
      <c r="G7" s="54"/>
      <c r="H7" s="54"/>
      <c r="I7" s="54"/>
      <c r="P7" s="52"/>
      <c r="Q7" s="53" t="s">
        <v>2</v>
      </c>
      <c r="R7" s="54"/>
      <c r="S7" s="54"/>
      <c r="T7" s="54"/>
    </row>
    <row r="8" spans="1:20">
      <c r="E8" s="285" t="s">
        <v>14</v>
      </c>
      <c r="F8" s="19" t="s">
        <v>3</v>
      </c>
      <c r="G8" s="56">
        <v>60.206000000000003</v>
      </c>
      <c r="H8" s="56">
        <v>8.99</v>
      </c>
      <c r="I8" s="56">
        <v>69.195999999999998</v>
      </c>
      <c r="P8" s="285" t="s">
        <v>14</v>
      </c>
      <c r="Q8" s="19" t="s">
        <v>3</v>
      </c>
      <c r="R8" s="56">
        <v>50.491</v>
      </c>
      <c r="S8" s="56">
        <v>7.5399999999999991</v>
      </c>
      <c r="T8" s="56">
        <v>58.030999999999999</v>
      </c>
    </row>
    <row r="9" spans="1:20">
      <c r="E9" s="284"/>
      <c r="F9" s="57" t="s">
        <v>4</v>
      </c>
      <c r="G9" s="58">
        <v>50.761000000000003</v>
      </c>
      <c r="H9" s="58">
        <v>22.754999999999999</v>
      </c>
      <c r="I9" s="58">
        <v>73.516000000000005</v>
      </c>
      <c r="P9" s="284"/>
      <c r="Q9" s="57" t="s">
        <v>4</v>
      </c>
      <c r="R9" s="58">
        <v>42.853000000000002</v>
      </c>
      <c r="S9" s="58">
        <v>19.21</v>
      </c>
      <c r="T9" s="58">
        <v>62.063000000000002</v>
      </c>
    </row>
    <row r="10" spans="1:20">
      <c r="E10" s="285" t="s">
        <v>50</v>
      </c>
      <c r="F10" s="19" t="s">
        <v>3</v>
      </c>
      <c r="G10" s="56">
        <v>50.982000000000006</v>
      </c>
      <c r="H10" s="56">
        <v>1.859</v>
      </c>
      <c r="I10" s="59">
        <v>52.841000000000008</v>
      </c>
      <c r="P10" s="285" t="s">
        <v>50</v>
      </c>
      <c r="Q10" s="19" t="s">
        <v>3</v>
      </c>
      <c r="R10" s="56">
        <v>33.578000000000003</v>
      </c>
      <c r="S10" s="56">
        <v>1.224</v>
      </c>
      <c r="T10" s="59">
        <v>34.802999999999997</v>
      </c>
    </row>
    <row r="11" spans="1:20">
      <c r="E11" s="284"/>
      <c r="F11" s="57" t="s">
        <v>4</v>
      </c>
      <c r="G11" s="58">
        <v>58.342000000000006</v>
      </c>
      <c r="H11" s="58">
        <v>9.7650000000000006</v>
      </c>
      <c r="I11" s="58">
        <v>68.106999999999999</v>
      </c>
      <c r="P11" s="284"/>
      <c r="Q11" s="57" t="s">
        <v>4</v>
      </c>
      <c r="R11" s="58">
        <v>38.57</v>
      </c>
      <c r="S11" s="58">
        <v>6.4550000000000001</v>
      </c>
      <c r="T11" s="58">
        <v>45.024999999999999</v>
      </c>
    </row>
    <row r="12" spans="1:20">
      <c r="E12" s="60"/>
      <c r="F12" s="53" t="s">
        <v>7</v>
      </c>
      <c r="G12" s="61"/>
      <c r="H12" s="61"/>
      <c r="I12" s="65"/>
      <c r="P12" s="60"/>
      <c r="Q12" s="53" t="s">
        <v>7</v>
      </c>
      <c r="R12" s="61"/>
      <c r="S12" s="61"/>
      <c r="T12" s="65"/>
    </row>
    <row r="13" spans="1:20">
      <c r="E13" s="285" t="s">
        <v>14</v>
      </c>
      <c r="F13" s="19" t="s">
        <v>3</v>
      </c>
      <c r="G13" s="56">
        <v>58.470999999999997</v>
      </c>
      <c r="H13" s="56">
        <v>5.6930000000000005</v>
      </c>
      <c r="I13" s="56">
        <v>64.164000000000001</v>
      </c>
      <c r="P13" s="285" t="s">
        <v>14</v>
      </c>
      <c r="Q13" s="19" t="s">
        <v>3</v>
      </c>
      <c r="R13" s="56">
        <v>48.199999999999996</v>
      </c>
      <c r="S13" s="56">
        <v>4.6929999999999996</v>
      </c>
      <c r="T13" s="56">
        <v>52.891999999999996</v>
      </c>
    </row>
    <row r="14" spans="1:20">
      <c r="E14" s="284"/>
      <c r="F14" s="57" t="s">
        <v>4</v>
      </c>
      <c r="G14" s="58">
        <v>67.09</v>
      </c>
      <c r="H14" s="58">
        <v>13.901</v>
      </c>
      <c r="I14" s="58">
        <v>80.991</v>
      </c>
      <c r="P14" s="284"/>
      <c r="Q14" s="57" t="s">
        <v>4</v>
      </c>
      <c r="R14" s="58">
        <v>58.104999999999997</v>
      </c>
      <c r="S14" s="58">
        <v>12.04</v>
      </c>
      <c r="T14" s="58">
        <v>70.144999999999996</v>
      </c>
    </row>
    <row r="15" spans="1:20">
      <c r="E15" s="285" t="s">
        <v>50</v>
      </c>
      <c r="F15" s="19" t="s">
        <v>3</v>
      </c>
      <c r="G15" s="56">
        <v>48.455999999999996</v>
      </c>
      <c r="H15" s="56">
        <v>0.872</v>
      </c>
      <c r="I15" s="56">
        <v>49.327999999999996</v>
      </c>
      <c r="P15" s="285" t="s">
        <v>50</v>
      </c>
      <c r="Q15" s="19" t="s">
        <v>3</v>
      </c>
      <c r="R15" s="56">
        <v>31.864999999999998</v>
      </c>
      <c r="S15" s="56">
        <v>0.57299999999999995</v>
      </c>
      <c r="T15" s="56">
        <v>32.439</v>
      </c>
    </row>
    <row r="16" spans="1:20">
      <c r="E16" s="284"/>
      <c r="F16" s="57" t="s">
        <v>4</v>
      </c>
      <c r="G16" s="58">
        <v>64.593000000000004</v>
      </c>
      <c r="H16" s="58">
        <v>5.4729999999999999</v>
      </c>
      <c r="I16" s="58">
        <v>70.066000000000003</v>
      </c>
      <c r="P16" s="284"/>
      <c r="Q16" s="57" t="s">
        <v>4</v>
      </c>
      <c r="R16" s="58">
        <v>47.994</v>
      </c>
      <c r="S16" s="58">
        <v>4.0670000000000002</v>
      </c>
      <c r="T16" s="58">
        <v>52.059999999999995</v>
      </c>
    </row>
    <row r="17" spans="3:20">
      <c r="E17" s="60"/>
      <c r="F17" s="53" t="s">
        <v>8</v>
      </c>
      <c r="G17" s="61"/>
      <c r="H17" s="61"/>
      <c r="I17" s="66"/>
      <c r="P17" s="60"/>
      <c r="Q17" s="53" t="s">
        <v>8</v>
      </c>
      <c r="R17" s="61"/>
      <c r="S17" s="61"/>
      <c r="T17" s="66"/>
    </row>
    <row r="18" spans="3:20">
      <c r="E18" s="285" t="s">
        <v>14</v>
      </c>
      <c r="F18" s="19" t="s">
        <v>3</v>
      </c>
      <c r="G18" s="56">
        <v>51.31</v>
      </c>
      <c r="H18" s="56">
        <v>3.008</v>
      </c>
      <c r="I18" s="56">
        <v>54.318000000000005</v>
      </c>
      <c r="P18" s="285" t="s">
        <v>14</v>
      </c>
      <c r="Q18" s="19" t="s">
        <v>3</v>
      </c>
      <c r="R18" s="56">
        <v>38.247999999999998</v>
      </c>
      <c r="S18" s="56">
        <v>2.242</v>
      </c>
      <c r="T18" s="56">
        <v>40.489999999999995</v>
      </c>
    </row>
    <row r="19" spans="3:20">
      <c r="E19" s="284"/>
      <c r="F19" s="57" t="s">
        <v>4</v>
      </c>
      <c r="G19" s="58">
        <v>61.954000000000001</v>
      </c>
      <c r="H19" s="58">
        <v>15.253</v>
      </c>
      <c r="I19" s="58">
        <v>77.206999999999994</v>
      </c>
      <c r="P19" s="284"/>
      <c r="Q19" s="57" t="s">
        <v>4</v>
      </c>
      <c r="R19" s="58">
        <v>51.995999999999995</v>
      </c>
      <c r="S19" s="58">
        <v>12.801000000000002</v>
      </c>
      <c r="T19" s="58">
        <v>64.797000000000011</v>
      </c>
    </row>
    <row r="20" spans="3:20">
      <c r="E20" s="283" t="s">
        <v>50</v>
      </c>
      <c r="F20" s="63" t="s">
        <v>3</v>
      </c>
      <c r="G20" s="59">
        <v>50.314999999999998</v>
      </c>
      <c r="H20" s="59">
        <v>0.77900000000000003</v>
      </c>
      <c r="I20" s="56">
        <v>51.094000000000001</v>
      </c>
      <c r="P20" s="283" t="s">
        <v>50</v>
      </c>
      <c r="Q20" s="63" t="s">
        <v>3</v>
      </c>
      <c r="R20" s="59">
        <v>34.638000000000005</v>
      </c>
      <c r="S20" s="59">
        <v>0.53600000000000003</v>
      </c>
      <c r="T20" s="56">
        <v>35.173999999999999</v>
      </c>
    </row>
    <row r="21" spans="3:20">
      <c r="E21" s="284"/>
      <c r="F21" s="57" t="s">
        <v>4</v>
      </c>
      <c r="G21" s="58">
        <v>68.006999999999991</v>
      </c>
      <c r="H21" s="58">
        <v>5.843</v>
      </c>
      <c r="I21" s="58">
        <v>73.849999999999994</v>
      </c>
      <c r="P21" s="284"/>
      <c r="Q21" s="57" t="s">
        <v>4</v>
      </c>
      <c r="R21" s="58">
        <v>52.591000000000001</v>
      </c>
      <c r="S21" s="58">
        <v>4.5190000000000001</v>
      </c>
      <c r="T21" s="58">
        <v>57.110000000000007</v>
      </c>
    </row>
    <row r="24" spans="3:20">
      <c r="D24" t="s">
        <v>58</v>
      </c>
    </row>
    <row r="25" spans="3:20">
      <c r="D25" t="s">
        <v>59</v>
      </c>
      <c r="E25" t="s">
        <v>60</v>
      </c>
    </row>
    <row r="26" spans="3:20">
      <c r="C26" t="s">
        <v>2</v>
      </c>
      <c r="D26" s="67">
        <v>8.5358799999999999E-2</v>
      </c>
      <c r="E26" s="1">
        <v>84.3</v>
      </c>
    </row>
    <row r="27" spans="3:20">
      <c r="C27" t="s">
        <v>7</v>
      </c>
      <c r="D27" s="67">
        <v>6.0890699999999999E-2</v>
      </c>
      <c r="E27" s="1">
        <v>97.49</v>
      </c>
    </row>
    <row r="28" spans="3:20">
      <c r="C28" t="s">
        <v>8</v>
      </c>
      <c r="D28" s="67">
        <v>0.12812129999999999</v>
      </c>
      <c r="E28" s="1">
        <v>98.26</v>
      </c>
    </row>
    <row r="30" spans="3:20">
      <c r="D30" t="s">
        <v>61</v>
      </c>
    </row>
    <row r="31" spans="3:20">
      <c r="G31" t="s">
        <v>63</v>
      </c>
    </row>
    <row r="32" spans="3:20">
      <c r="D32" t="s">
        <v>59</v>
      </c>
      <c r="E32" t="s">
        <v>62</v>
      </c>
      <c r="F32" t="s">
        <v>67</v>
      </c>
      <c r="G32" t="s">
        <v>64</v>
      </c>
      <c r="H32" t="s">
        <v>65</v>
      </c>
      <c r="I32" t="s">
        <v>66</v>
      </c>
    </row>
    <row r="33" spans="3:9">
      <c r="C33" t="s">
        <v>2</v>
      </c>
      <c r="D33" s="67">
        <v>0.1029521</v>
      </c>
      <c r="E33" s="1">
        <v>23.35</v>
      </c>
      <c r="F33" s="1">
        <v>47.64</v>
      </c>
      <c r="G33" s="1">
        <v>11.99</v>
      </c>
      <c r="H33" s="1">
        <v>60.91</v>
      </c>
      <c r="I33" s="1">
        <f>100-H33-G33</f>
        <v>27.1</v>
      </c>
    </row>
    <row r="34" spans="3:9">
      <c r="C34" t="s">
        <v>7</v>
      </c>
      <c r="D34" s="67">
        <v>8.3200300000000005E-2</v>
      </c>
      <c r="E34" s="1">
        <v>29.99</v>
      </c>
      <c r="F34">
        <v>100</v>
      </c>
      <c r="G34" s="1">
        <v>13.29</v>
      </c>
      <c r="H34" s="1">
        <v>63.91</v>
      </c>
      <c r="I34" s="1">
        <f t="shared" ref="I34:I35" si="0">100-H34-G34</f>
        <v>22.800000000000004</v>
      </c>
    </row>
    <row r="35" spans="3:9">
      <c r="C35" t="s">
        <v>8</v>
      </c>
      <c r="D35" s="67">
        <v>0.16374330000000001</v>
      </c>
      <c r="E35" s="1">
        <v>70.739999999999995</v>
      </c>
      <c r="F35" s="1">
        <v>94.63</v>
      </c>
      <c r="G35" s="1">
        <v>8.33</v>
      </c>
      <c r="H35" s="1">
        <v>75.86</v>
      </c>
      <c r="I35" s="1">
        <f t="shared" si="0"/>
        <v>15.81</v>
      </c>
    </row>
  </sheetData>
  <mergeCells count="18">
    <mergeCell ref="E15:E16"/>
    <mergeCell ref="P15:P16"/>
    <mergeCell ref="E18:E19"/>
    <mergeCell ref="P18:P19"/>
    <mergeCell ref="E20:E21"/>
    <mergeCell ref="P20:P21"/>
    <mergeCell ref="E8:E9"/>
    <mergeCell ref="P8:P9"/>
    <mergeCell ref="E10:E11"/>
    <mergeCell ref="P10:P11"/>
    <mergeCell ref="E13:E14"/>
    <mergeCell ref="P13:P14"/>
    <mergeCell ref="R5:T5"/>
    <mergeCell ref="E5:E6"/>
    <mergeCell ref="F5:F6"/>
    <mergeCell ref="G5:I5"/>
    <mergeCell ref="P5:P6"/>
    <mergeCell ref="Q5:Q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6"/>
  <sheetViews>
    <sheetView workbookViewId="0">
      <selection activeCell="F24" sqref="F24"/>
    </sheetView>
  </sheetViews>
  <sheetFormatPr baseColWidth="10" defaultColWidth="8.83203125" defaultRowHeight="14" x14ac:dyDescent="0"/>
  <sheetData>
    <row r="2" spans="2:8" ht="42">
      <c r="D2" s="104" t="s">
        <v>70</v>
      </c>
      <c r="E2" s="104" t="s">
        <v>71</v>
      </c>
      <c r="F2" s="104" t="s">
        <v>70</v>
      </c>
      <c r="G2" s="104" t="s">
        <v>71</v>
      </c>
    </row>
    <row r="3" spans="2:8">
      <c r="B3" s="297" t="s">
        <v>2</v>
      </c>
      <c r="C3" t="s">
        <v>48</v>
      </c>
      <c r="D3" s="81">
        <v>17.03</v>
      </c>
      <c r="E3" s="82">
        <v>12.16</v>
      </c>
      <c r="F3" s="1">
        <f>D3-D4</f>
        <v>6.5300000000000011</v>
      </c>
      <c r="G3" s="1">
        <f>E3-E4</f>
        <v>7.5600000000000005</v>
      </c>
    </row>
    <row r="4" spans="2:8">
      <c r="B4" s="297"/>
      <c r="C4" t="s">
        <v>49</v>
      </c>
      <c r="D4" s="84">
        <v>10.5</v>
      </c>
      <c r="E4" s="85">
        <v>4.5999999999999996</v>
      </c>
    </row>
    <row r="5" spans="2:8">
      <c r="B5" s="297" t="s">
        <v>7</v>
      </c>
      <c r="C5" t="s">
        <v>48</v>
      </c>
      <c r="D5" s="90">
        <v>22.5</v>
      </c>
      <c r="E5" s="91">
        <v>16.920000000000002</v>
      </c>
      <c r="F5" s="1">
        <f>D5-D6</f>
        <v>9.25</v>
      </c>
      <c r="G5" s="1">
        <f>E5-E6</f>
        <v>10.580000000000002</v>
      </c>
    </row>
    <row r="6" spans="2:8">
      <c r="B6" s="297"/>
      <c r="C6" t="s">
        <v>49</v>
      </c>
      <c r="D6" s="93">
        <v>13.25</v>
      </c>
      <c r="E6" s="94">
        <v>6.34</v>
      </c>
    </row>
    <row r="7" spans="2:8">
      <c r="B7" s="297" t="s">
        <v>8</v>
      </c>
      <c r="C7" t="s">
        <v>48</v>
      </c>
      <c r="D7" s="99">
        <v>54.180000000000007</v>
      </c>
      <c r="E7" s="100">
        <v>48.77</v>
      </c>
      <c r="F7" s="1">
        <f>D7-D8</f>
        <v>6.5400000000000063</v>
      </c>
      <c r="G7" s="1">
        <f>E7-E8</f>
        <v>11.860000000000007</v>
      </c>
    </row>
    <row r="8" spans="2:8">
      <c r="B8" s="297"/>
      <c r="C8" t="s">
        <v>49</v>
      </c>
      <c r="D8" s="101">
        <v>47.64</v>
      </c>
      <c r="E8" s="102">
        <v>36.909999999999997</v>
      </c>
    </row>
    <row r="16" spans="2:8" ht="42">
      <c r="E16" s="104" t="s">
        <v>70</v>
      </c>
      <c r="F16" s="104" t="s">
        <v>71</v>
      </c>
      <c r="G16" s="104" t="s">
        <v>70</v>
      </c>
      <c r="H16" s="104" t="s">
        <v>71</v>
      </c>
    </row>
    <row r="17" spans="2:20">
      <c r="B17" s="298" t="s">
        <v>2</v>
      </c>
      <c r="C17" s="302" t="s">
        <v>48</v>
      </c>
      <c r="D17" s="77" t="s">
        <v>3</v>
      </c>
      <c r="E17" s="78">
        <v>20.7805</v>
      </c>
      <c r="F17" s="79">
        <v>15.450699999999999</v>
      </c>
      <c r="G17" s="1">
        <f>E17-E19</f>
        <v>10.0288</v>
      </c>
      <c r="H17" s="1">
        <f>F17-F19</f>
        <v>10.5182</v>
      </c>
    </row>
    <row r="18" spans="2:20">
      <c r="B18" s="299"/>
      <c r="C18" s="303"/>
      <c r="D18" s="80" t="s">
        <v>4</v>
      </c>
      <c r="E18" s="81">
        <v>15.411000000000001</v>
      </c>
      <c r="F18" s="82">
        <v>10.738799999999999</v>
      </c>
      <c r="G18" s="1">
        <f>E18-E20</f>
        <v>5.1882000000000019</v>
      </c>
      <c r="H18" s="1">
        <f>F18-F20</f>
        <v>6.5174999999999992</v>
      </c>
    </row>
    <row r="19" spans="2:20">
      <c r="B19" s="299"/>
      <c r="C19" s="303" t="s">
        <v>49</v>
      </c>
      <c r="D19" s="80" t="s">
        <v>3</v>
      </c>
      <c r="E19" s="81">
        <v>10.7517</v>
      </c>
      <c r="F19" s="82">
        <v>4.9325000000000001</v>
      </c>
    </row>
    <row r="20" spans="2:20">
      <c r="B20" s="299"/>
      <c r="C20" s="297"/>
      <c r="D20" s="80" t="s">
        <v>4</v>
      </c>
      <c r="E20" s="81">
        <v>10.222799999999999</v>
      </c>
      <c r="F20" s="82">
        <v>4.2213000000000003</v>
      </c>
    </row>
    <row r="21" spans="2:20">
      <c r="B21" s="300" t="s">
        <v>7</v>
      </c>
      <c r="C21" s="304" t="s">
        <v>48</v>
      </c>
      <c r="D21" s="86" t="s">
        <v>3</v>
      </c>
      <c r="E21" s="87">
        <v>23.2255</v>
      </c>
      <c r="F21" s="88">
        <v>18.305199999999999</v>
      </c>
      <c r="G21" s="1">
        <f>E21-E23</f>
        <v>10.152200000000001</v>
      </c>
      <c r="H21" s="1">
        <f>F21-F23</f>
        <v>11.761299999999999</v>
      </c>
    </row>
    <row r="22" spans="2:20">
      <c r="B22" s="301"/>
      <c r="C22" s="305"/>
      <c r="D22" s="89" t="s">
        <v>4</v>
      </c>
      <c r="E22" s="90">
        <v>22.209399999999999</v>
      </c>
      <c r="F22" s="91">
        <v>16.365100000000002</v>
      </c>
      <c r="G22" s="1">
        <f>E22-E24</f>
        <v>8.722999999999999</v>
      </c>
      <c r="H22" s="1">
        <f>F22-F24</f>
        <v>10.296800000000001</v>
      </c>
    </row>
    <row r="23" spans="2:20">
      <c r="B23" s="301"/>
      <c r="C23" s="305" t="s">
        <v>49</v>
      </c>
      <c r="D23" s="89" t="s">
        <v>3</v>
      </c>
      <c r="E23" s="90">
        <v>13.0733</v>
      </c>
      <c r="F23" s="91">
        <v>6.5438999999999998</v>
      </c>
    </row>
    <row r="24" spans="2:20">
      <c r="B24" s="301"/>
      <c r="C24" s="306"/>
      <c r="D24" s="89" t="s">
        <v>4</v>
      </c>
      <c r="E24" s="90">
        <v>13.4864</v>
      </c>
      <c r="F24" s="91">
        <v>6.0682999999999998</v>
      </c>
    </row>
    <row r="25" spans="2:20">
      <c r="B25" s="307" t="s">
        <v>8</v>
      </c>
      <c r="C25" s="309" t="s">
        <v>48</v>
      </c>
      <c r="D25" s="95" t="s">
        <v>3</v>
      </c>
      <c r="E25" s="96">
        <v>49.017800000000001</v>
      </c>
      <c r="F25" s="97">
        <v>43.244999999999997</v>
      </c>
      <c r="G25" s="1">
        <f>E25-E27</f>
        <v>-0.1291000000000011</v>
      </c>
      <c r="H25" s="1">
        <f>F25-F27</f>
        <v>3.7349999999999994</v>
      </c>
    </row>
    <row r="26" spans="2:20">
      <c r="B26" s="308"/>
      <c r="C26" s="310"/>
      <c r="D26" s="98" t="s">
        <v>4</v>
      </c>
      <c r="E26" s="99">
        <v>55.738</v>
      </c>
      <c r="F26" s="100">
        <v>50.427199999999999</v>
      </c>
      <c r="G26" s="1">
        <f>E26-E28</f>
        <v>10.559200000000004</v>
      </c>
      <c r="H26" s="1">
        <f>F26-F28</f>
        <v>17.765700000000002</v>
      </c>
    </row>
    <row r="27" spans="2:20">
      <c r="B27" s="308"/>
      <c r="C27" s="310" t="s">
        <v>49</v>
      </c>
      <c r="D27" s="98" t="s">
        <v>3</v>
      </c>
      <c r="E27" s="99">
        <v>49.146900000000002</v>
      </c>
      <c r="F27" s="100">
        <v>39.51</v>
      </c>
    </row>
    <row r="28" spans="2:20">
      <c r="B28" s="308"/>
      <c r="C28" s="311"/>
      <c r="D28" s="98" t="s">
        <v>4</v>
      </c>
      <c r="E28" s="99">
        <v>45.178799999999995</v>
      </c>
      <c r="F28" s="100">
        <v>32.661499999999997</v>
      </c>
    </row>
    <row r="29" spans="2:20">
      <c r="B29" s="105"/>
      <c r="C29" s="106"/>
      <c r="D29" s="107"/>
      <c r="E29" s="108"/>
      <c r="F29" s="108"/>
      <c r="Q29" s="288" t="s">
        <v>43</v>
      </c>
      <c r="R29" s="288" t="s">
        <v>44</v>
      </c>
      <c r="S29" s="286" t="s">
        <v>45</v>
      </c>
      <c r="T29" s="287"/>
    </row>
    <row r="30" spans="2:20">
      <c r="B30" s="105" t="s">
        <v>2</v>
      </c>
      <c r="C30" s="106" t="s">
        <v>72</v>
      </c>
      <c r="D30" s="77" t="s">
        <v>73</v>
      </c>
      <c r="E30" s="108">
        <f>E17-E18</f>
        <v>5.3694999999999986</v>
      </c>
      <c r="F30" s="108">
        <f>F17-F18</f>
        <v>4.7119</v>
      </c>
      <c r="Q30" s="289"/>
      <c r="R30" s="289"/>
      <c r="S30" s="48" t="s">
        <v>48</v>
      </c>
      <c r="T30" s="48" t="s">
        <v>49</v>
      </c>
    </row>
    <row r="31" spans="2:20">
      <c r="B31" s="105"/>
      <c r="C31" s="106" t="s">
        <v>41</v>
      </c>
      <c r="D31" s="77" t="s">
        <v>73</v>
      </c>
      <c r="E31" s="108">
        <f>E19-E20</f>
        <v>0.52890000000000015</v>
      </c>
      <c r="F31" s="108">
        <f>F19-F20</f>
        <v>0.71119999999999983</v>
      </c>
      <c r="Q31" s="49"/>
      <c r="R31" s="50"/>
      <c r="S31" s="51">
        <v>1</v>
      </c>
      <c r="T31" s="51">
        <v>2</v>
      </c>
    </row>
    <row r="32" spans="2:20">
      <c r="B32" s="105" t="s">
        <v>7</v>
      </c>
      <c r="C32" s="106" t="s">
        <v>72</v>
      </c>
      <c r="D32" s="86" t="s">
        <v>73</v>
      </c>
      <c r="E32" s="108">
        <f>E21-E22</f>
        <v>1.0161000000000016</v>
      </c>
      <c r="F32" s="108">
        <f>F21-F22</f>
        <v>1.9400999999999975</v>
      </c>
      <c r="Q32" s="52"/>
      <c r="R32" s="53" t="s">
        <v>2</v>
      </c>
      <c r="S32" s="54"/>
      <c r="T32" s="54"/>
    </row>
    <row r="33" spans="2:20">
      <c r="B33" s="105"/>
      <c r="C33" s="106" t="s">
        <v>41</v>
      </c>
      <c r="D33" s="89" t="s">
        <v>73</v>
      </c>
      <c r="E33" s="108">
        <f>E23-E24</f>
        <v>-0.41310000000000002</v>
      </c>
      <c r="F33" s="108">
        <f>F23-F24</f>
        <v>0.47560000000000002</v>
      </c>
      <c r="Q33" s="285" t="s">
        <v>14</v>
      </c>
      <c r="R33" s="19" t="s">
        <v>3</v>
      </c>
      <c r="S33" s="74">
        <f>100-T33</f>
        <v>32.557999999999993</v>
      </c>
      <c r="T33" s="74">
        <v>67.442000000000007</v>
      </c>
    </row>
    <row r="34" spans="2:20">
      <c r="B34" s="105" t="s">
        <v>8</v>
      </c>
      <c r="C34" s="106" t="s">
        <v>72</v>
      </c>
      <c r="D34" s="98" t="s">
        <v>73</v>
      </c>
      <c r="E34" s="108">
        <f>E25-E26</f>
        <v>-6.7201999999999984</v>
      </c>
      <c r="F34" s="108">
        <f>F25-F26</f>
        <v>-7.1822000000000017</v>
      </c>
      <c r="Q34" s="284"/>
      <c r="R34" s="57" t="s">
        <v>4</v>
      </c>
      <c r="S34" s="75">
        <f>100-T34</f>
        <v>49.704999999999998</v>
      </c>
      <c r="T34" s="75">
        <v>50.295000000000002</v>
      </c>
    </row>
    <row r="35" spans="2:20">
      <c r="B35" s="105"/>
      <c r="C35" s="106" t="s">
        <v>41</v>
      </c>
      <c r="D35" s="98" t="s">
        <v>73</v>
      </c>
      <c r="E35" s="108">
        <f>E27-E28</f>
        <v>3.9681000000000068</v>
      </c>
      <c r="F35" s="108">
        <f>F27-F28</f>
        <v>6.8485000000000014</v>
      </c>
      <c r="Q35" s="285" t="s">
        <v>50</v>
      </c>
      <c r="R35" s="19" t="s">
        <v>3</v>
      </c>
      <c r="S35" s="74">
        <f>100-T35</f>
        <v>18.147000000000006</v>
      </c>
      <c r="T35" s="74">
        <v>81.852999999999994</v>
      </c>
    </row>
    <row r="36" spans="2:20">
      <c r="B36" s="105"/>
      <c r="C36" s="106"/>
      <c r="D36" s="107"/>
      <c r="E36" s="108"/>
      <c r="F36" s="108"/>
      <c r="Q36" s="284"/>
      <c r="R36" s="57" t="s">
        <v>4</v>
      </c>
      <c r="S36" s="75">
        <f>100-T36</f>
        <v>38.183</v>
      </c>
      <c r="T36" s="75">
        <v>61.817</v>
      </c>
    </row>
    <row r="37" spans="2:20">
      <c r="B37" s="105"/>
      <c r="C37" s="106"/>
      <c r="D37" s="107"/>
      <c r="E37" s="108"/>
      <c r="F37" s="108"/>
      <c r="Q37" s="60"/>
      <c r="R37" s="53" t="s">
        <v>7</v>
      </c>
      <c r="S37" s="61"/>
      <c r="T37" s="61"/>
    </row>
    <row r="38" spans="2:20">
      <c r="B38" s="105"/>
      <c r="C38" s="106"/>
      <c r="D38" s="107"/>
      <c r="E38" s="108"/>
      <c r="F38" s="108"/>
      <c r="Q38" s="285" t="s">
        <v>14</v>
      </c>
      <c r="R38" s="19" t="s">
        <v>3</v>
      </c>
      <c r="S38" s="71">
        <f>100-T38</f>
        <v>32.686000000000007</v>
      </c>
      <c r="T38" s="71">
        <v>67.313999999999993</v>
      </c>
    </row>
    <row r="39" spans="2:20">
      <c r="B39" s="105"/>
      <c r="C39" s="106"/>
      <c r="D39" s="107"/>
      <c r="E39" s="108"/>
      <c r="F39" s="108"/>
      <c r="Q39" s="284"/>
      <c r="R39" s="57" t="s">
        <v>4</v>
      </c>
      <c r="S39" s="72">
        <f>100-T39</f>
        <v>60.628999999999998</v>
      </c>
      <c r="T39" s="72">
        <v>39.371000000000002</v>
      </c>
    </row>
    <row r="40" spans="2:20">
      <c r="B40" s="105"/>
      <c r="C40" s="106"/>
      <c r="D40" s="107"/>
      <c r="E40" s="108"/>
      <c r="F40" s="108"/>
      <c r="Q40" s="285" t="s">
        <v>50</v>
      </c>
      <c r="R40" s="19" t="s">
        <v>3</v>
      </c>
      <c r="S40" s="71">
        <f>100-T40</f>
        <v>19.445999999999998</v>
      </c>
      <c r="T40" s="71">
        <v>80.554000000000002</v>
      </c>
    </row>
    <row r="41" spans="2:20">
      <c r="Q41" s="284"/>
      <c r="R41" s="57" t="s">
        <v>4</v>
      </c>
      <c r="S41" s="72">
        <f>100-T41</f>
        <v>45.677</v>
      </c>
      <c r="T41" s="72">
        <v>54.323</v>
      </c>
    </row>
    <row r="42" spans="2:20">
      <c r="Q42" s="60"/>
      <c r="R42" s="53" t="s">
        <v>8</v>
      </c>
      <c r="S42" s="61"/>
      <c r="T42" s="61"/>
    </row>
    <row r="43" spans="2:20">
      <c r="Q43" s="285" t="s">
        <v>14</v>
      </c>
      <c r="R43" s="19" t="s">
        <v>3</v>
      </c>
      <c r="S43" s="68">
        <f>100-T43</f>
        <v>18.567000000000007</v>
      </c>
      <c r="T43" s="68">
        <v>81.432999999999993</v>
      </c>
    </row>
    <row r="44" spans="2:20">
      <c r="Q44" s="284"/>
      <c r="R44" s="57" t="s">
        <v>4</v>
      </c>
      <c r="S44" s="69">
        <f>100-T44</f>
        <v>60.472000000000001</v>
      </c>
      <c r="T44" s="69">
        <v>39.527999999999999</v>
      </c>
    </row>
    <row r="45" spans="2:20">
      <c r="Q45" s="283" t="s">
        <v>50</v>
      </c>
      <c r="R45" s="63" t="s">
        <v>3</v>
      </c>
      <c r="S45" s="70">
        <f>100-T45</f>
        <v>18.644999999999996</v>
      </c>
      <c r="T45" s="70">
        <v>81.355000000000004</v>
      </c>
    </row>
    <row r="46" spans="2:20">
      <c r="Q46" s="284"/>
      <c r="R46" s="57" t="s">
        <v>4</v>
      </c>
      <c r="S46" s="69">
        <f>100-T46</f>
        <v>50.03</v>
      </c>
      <c r="T46" s="69">
        <v>49.97</v>
      </c>
    </row>
  </sheetData>
  <mergeCells count="21">
    <mergeCell ref="Q38:Q39"/>
    <mergeCell ref="Q40:Q41"/>
    <mergeCell ref="Q43:Q44"/>
    <mergeCell ref="Q45:Q46"/>
    <mergeCell ref="Q29:Q30"/>
    <mergeCell ref="Q33:Q34"/>
    <mergeCell ref="Q35:Q36"/>
    <mergeCell ref="R29:R30"/>
    <mergeCell ref="S29:T29"/>
    <mergeCell ref="B3:B4"/>
    <mergeCell ref="B5:B6"/>
    <mergeCell ref="B7:B8"/>
    <mergeCell ref="B17:B20"/>
    <mergeCell ref="B21:B24"/>
    <mergeCell ref="C17:C18"/>
    <mergeCell ref="C19:C20"/>
    <mergeCell ref="C21:C22"/>
    <mergeCell ref="C23:C24"/>
    <mergeCell ref="B25:B28"/>
    <mergeCell ref="C25:C26"/>
    <mergeCell ref="C27:C28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Charts</vt:lpstr>
      </vt:variant>
      <vt:variant>
        <vt:i4>2</vt:i4>
      </vt:variant>
    </vt:vector>
  </HeadingPairs>
  <TitlesOfParts>
    <vt:vector size="28" baseType="lpstr">
      <vt:lpstr>Table of Contents</vt:lpstr>
      <vt:lpstr>fig4-1_povrate_persons</vt:lpstr>
      <vt:lpstr>fig4-2_povcomp_persons</vt:lpstr>
      <vt:lpstr>tab4-1_headcount_decomp_persons</vt:lpstr>
      <vt:lpstr>inc_deficits_NOT_USED</vt:lpstr>
      <vt:lpstr>fig4-3,4_limtip_adults_kids</vt:lpstr>
      <vt:lpstr>tab4-2_tpov_decomp_adults</vt:lpstr>
      <vt:lpstr>fig4-5_emp_dbl_bind</vt:lpstr>
      <vt:lpstr>fig4-6,7_povrate_emp_sex</vt:lpstr>
      <vt:lpstr>tab4-3_povcomp_emp_sex</vt:lpstr>
      <vt:lpstr>tab4-4_limtip_emp_sex</vt:lpstr>
      <vt:lpstr>tab4-5_povcomp_emp_quint</vt:lpstr>
      <vt:lpstr>tab4-6_pov_quint_sex</vt:lpstr>
      <vt:lpstr>fig4-8_limtip_emp_quint</vt:lpstr>
      <vt:lpstr>tab4-7-9_limtip_emp_quint_sex</vt:lpstr>
      <vt:lpstr>tab4-10_emptyp_earn_AR</vt:lpstr>
      <vt:lpstr>tab4-11_pov_emptyp_sex_AR</vt:lpstr>
      <vt:lpstr>tab4-12_emp_hphrs_AR</vt:lpstr>
      <vt:lpstr>tab4-13_emptyp_earn_CL</vt:lpstr>
      <vt:lpstr>tab4-14_pov_emptyp_sex_CL</vt:lpstr>
      <vt:lpstr>tab4-15_emp_hphrs_CL</vt:lpstr>
      <vt:lpstr>tab4-16_emptyp_earn_MX</vt:lpstr>
      <vt:lpstr>tab4-17_pov_emptyp_sex_MX</vt:lpstr>
      <vt:lpstr>tab4-18_emp_hphrs_MX</vt:lpstr>
      <vt:lpstr>emptyp_earn_ALL_not_used</vt:lpstr>
      <vt:lpstr>emp_hphrs_ALL_not_used</vt:lpstr>
      <vt:lpstr>fig4_5new</vt:lpstr>
      <vt:lpstr>fig4-8 alt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Zacharias</dc:creator>
  <cp:lastModifiedBy>M. C.  Edwards</cp:lastModifiedBy>
  <cp:lastPrinted>2012-03-19T15:20:20Z</cp:lastPrinted>
  <dcterms:created xsi:type="dcterms:W3CDTF">2012-02-20T20:30:50Z</dcterms:created>
  <dcterms:modified xsi:type="dcterms:W3CDTF">2012-08-17T16:12:38Z</dcterms:modified>
</cp:coreProperties>
</file>